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/QJw7btfT5wsEJ9ki0WGwjy+N0Q=="/>
    </ext>
  </extLst>
</workbook>
</file>

<file path=xl/sharedStrings.xml><?xml version="1.0" encoding="utf-8"?>
<sst xmlns="http://schemas.openxmlformats.org/spreadsheetml/2006/main" count="513" uniqueCount="182">
  <si>
    <t>x axis variables (explanatory or treatment variables)</t>
  </si>
  <si>
    <t>raw NIR output</t>
  </si>
  <si>
    <t>dry matter adjusted forage quality (y axis variables)</t>
  </si>
  <si>
    <t>averages across rep</t>
  </si>
  <si>
    <t>planting date</t>
  </si>
  <si>
    <t>seeding rate</t>
  </si>
  <si>
    <t>harvest week number</t>
  </si>
  <si>
    <t>harvest number</t>
  </si>
  <si>
    <t>weeks after planting</t>
  </si>
  <si>
    <t>rep</t>
  </si>
  <si>
    <t>dm</t>
  </si>
  <si>
    <t>protein</t>
  </si>
  <si>
    <t>adf</t>
  </si>
  <si>
    <t>ndf</t>
  </si>
  <si>
    <t>dndf48</t>
  </si>
  <si>
    <t>ash</t>
  </si>
  <si>
    <t>ca</t>
  </si>
  <si>
    <t>p</t>
  </si>
  <si>
    <t>k</t>
  </si>
  <si>
    <t>mg</t>
  </si>
  <si>
    <t>lignin</t>
  </si>
  <si>
    <t>fat</t>
  </si>
  <si>
    <t>FA (fat-1)</t>
  </si>
  <si>
    <t>NDFn (NDF*.93)</t>
  </si>
  <si>
    <t>DDM=88.9 - (0.779*ADF)</t>
  </si>
  <si>
    <t>DMI = (120/NDF)</t>
  </si>
  <si>
    <t xml:space="preserve">NFC= (100 - (NDF*0.93) + protein + fat)
</t>
  </si>
  <si>
    <t>NDFDp = 22.7+(0.664*NDFD)</t>
  </si>
  <si>
    <r>
      <rPr>
        <rFont val="Calibri"/>
        <b/>
        <color rgb="FF1F212E"/>
        <sz val="12.0"/>
      </rPr>
      <t>TDN =</t>
    </r>
    <r>
      <rPr>
        <rFont val="Calibri"/>
        <color rgb="FF1F212E"/>
        <sz val="12.0"/>
      </rPr>
      <t xml:space="preserve"> (NFC × 0.98) + (CP × 0.87)
 + (FA × 0.97 × 2.25) + 
(NDFn × NDFDp/100) − 10
</t>
    </r>
  </si>
  <si>
    <t>Relative Feed
 Quality
(DMI *TDN/1.23)</t>
  </si>
  <si>
    <t>Relative Feed
Value 
(DMI*DDM)/1.29</t>
  </si>
  <si>
    <t xml:space="preserve"> lignin</t>
  </si>
  <si>
    <t>TDN</t>
  </si>
  <si>
    <t>RFQ</t>
  </si>
  <si>
    <t>RFV</t>
  </si>
  <si>
    <t>U Grass Hay</t>
  </si>
  <si>
    <t>Art 2022 Crabgrass Planting Date, mm6, week 1, rep 1</t>
  </si>
  <si>
    <t>mm</t>
  </si>
  <si>
    <t>Art 2022 Crabgrass Planting Date, mm6, week 1, rep 2</t>
  </si>
  <si>
    <t>Art 2022 Crabgrass Planting Date, mm6, week 1, rep 3</t>
  </si>
  <si>
    <t>Art 2022 Crabgrass Planting Date, mm6, week 1, rep 4</t>
  </si>
  <si>
    <t>Art 2022 Crabgrass Planting Date, mm6, week 2, rep 1</t>
  </si>
  <si>
    <t>Art 2022 Crabgrass Planting Date, mm6, week 2, rep 2</t>
  </si>
  <si>
    <t>Art 2022 Crabgrass Planting Date, mm6, week 2, rep 3</t>
  </si>
  <si>
    <t>Art 2022 Crabgrass Planting Date, mm6, week 2, rep 4</t>
  </si>
  <si>
    <t>Art 2022 Crabgrass Planting Date, ej6, week 3, rep 1</t>
  </si>
  <si>
    <t>ej</t>
  </si>
  <si>
    <t>Art 2022 Crabgrass Planting Date, ej6, week 3, rep 2</t>
  </si>
  <si>
    <t>Art 2022 Crabgrass Planting Date, ej6, week 3, rep 3</t>
  </si>
  <si>
    <t>Art 2022 Crabgrass Planting Date, ej6, week 3, rep 4</t>
  </si>
  <si>
    <t>Art 2022 Crabgrass Planting Date, mm6, week 3, rep 1</t>
  </si>
  <si>
    <t>Art 2022 Crabgrass Planting Date, mm6, week 3, rep 2</t>
  </si>
  <si>
    <t>Art 2022 Crabgrass Planting Date, mm6, week 3, rep 3</t>
  </si>
  <si>
    <t>Art 2022 Crabgrass Planting Date, mm6, week 3, rep 4</t>
  </si>
  <si>
    <t>Art 2022 Crabgrass Planting Date, ej6, week 4, rep 1</t>
  </si>
  <si>
    <t>Art 2022 Crabgrass Planting Date, ej6, week 4, rep 2</t>
  </si>
  <si>
    <t>Art 2022 Crabgrass Planting Date, ej6, week 4, rep 3</t>
  </si>
  <si>
    <t>Art 2022 Crabgrass Planting Date, ej6, week 4, rep 4</t>
  </si>
  <si>
    <t>Art 2022 Crabgrass Planting Date, mm6, week 4, rep 1</t>
  </si>
  <si>
    <t>Art 2022 Crabgrass Planting Date, mm6, week 4, rep 2</t>
  </si>
  <si>
    <t>Art 2022 Crabgrass Planting Date, mm6, week 4, rep 3</t>
  </si>
  <si>
    <t>Art 2022 Crabgrass Planting Date, mm6, week 4, rep 4</t>
  </si>
  <si>
    <t>Art 2022 Crabgrass Planting Date, mj6, week 5, rep 1</t>
  </si>
  <si>
    <t>mj</t>
  </si>
  <si>
    <t>Art 2022 Crabgrass Planting Date, mj6, week 5, rep 2</t>
  </si>
  <si>
    <t>Art 2022 Crabgrass Planting Date, mj6, week 5, rep 3</t>
  </si>
  <si>
    <t>Art 2022 Crabgrass Planting Date, mj6, week 5, rep 4</t>
  </si>
  <si>
    <t>Art 2022 Crabgrass Planting Date, ej6, week 5, rep 1</t>
  </si>
  <si>
    <t>Art 2022 Crabgrass Planting Date, ej6, week 5, rep 2</t>
  </si>
  <si>
    <t>Art 2022 Crabgrass Planting Date, ej6, week 5, rep 3</t>
  </si>
  <si>
    <t>Art 2022 Crabgrass Planting Date, ej6, week 5, rep 4</t>
  </si>
  <si>
    <t>Art 2022 Crabgrass Planting Date, mm6, week 5, rep 1</t>
  </si>
  <si>
    <t>Art 2022 Crabgrass Planting Date, mm6, week 5, rep 21</t>
  </si>
  <si>
    <t>Art 2022 Crabgrass Planting Date, mm6, week 5, rep 3</t>
  </si>
  <si>
    <t>previous sample is rep 2; not 21</t>
  </si>
  <si>
    <t>Art 2022 Crabgrass Planting Date, mm6, week 5, rep 4</t>
  </si>
  <si>
    <t>Art 2022 Crabgrass Planting Date, mj6, week 6, rep 1</t>
  </si>
  <si>
    <t>Art 2022 Crabgrass Planting Date, mj6, week 6, rep 2</t>
  </si>
  <si>
    <t>Art 2022 Crabgrass Planting Date, mj6, week 6, rep 3</t>
  </si>
  <si>
    <t>Art 2022 Crabgrass Planting Date, mj6, week 6, rep 4</t>
  </si>
  <si>
    <t>Art 2022 Crabgrass Planting Date, ej6, week 6, rep 1</t>
  </si>
  <si>
    <t>Art 2022 Crabgrass Planting Date, ej6, week 6, rep 2</t>
  </si>
  <si>
    <t>Art 2022 Crabgrass Planting Date, ej6, week 6, rep 3</t>
  </si>
  <si>
    <t>Art 2022 Crabgrass Planting Date, ej6, week 6, rep 4</t>
  </si>
  <si>
    <t>Art 2022 Crabgrass Planting Date, mm6, week 6, rep 1</t>
  </si>
  <si>
    <t>Art 2022 Crabgrass Planting Date, mm6, week 6, rep 2</t>
  </si>
  <si>
    <t>Art 2022 Crabgrass Planting Date, mm6, week 6, rep 3</t>
  </si>
  <si>
    <t>Art 2022 Crabgrass Planting Date, mm6, week 6, rep 4</t>
  </si>
  <si>
    <t>Art 2022 Crabgrass Planting Date, mj6, week 7, rep 1</t>
  </si>
  <si>
    <t>Art 2022 Crabgrass Planting Date, mj6, week 7, rep 2</t>
  </si>
  <si>
    <t>Art 2022 Crabgrass Planting Date, mj6, week 7, rep 3</t>
  </si>
  <si>
    <t>Art 2022 Crabgrass Planting Date, mj6, week 7, rep 4</t>
  </si>
  <si>
    <t>Art 2022 Crabgrass Planting Date, ej6, week 7, rep 1</t>
  </si>
  <si>
    <t>Art 2022 Crabgrass Planting Date, ej6, week 7, rep 2</t>
  </si>
  <si>
    <t>Art 2022 Crabgrass Planting Date, ej6, week 7, rep 3</t>
  </si>
  <si>
    <t>Art 2022 Crabgrass Planting Date, ej6, week 7, rep 4</t>
  </si>
  <si>
    <t>Art 2022 Crabgrass Planting Date, lj6, week 7, rep 1</t>
  </si>
  <si>
    <t>lj</t>
  </si>
  <si>
    <t>Art 2022 Crabgrass Planting Date, lj6, week 7, rep 2</t>
  </si>
  <si>
    <t>Art 2022 Crabgrass Planting Date, lj6, week 7, rep 3</t>
  </si>
  <si>
    <t>Art 2022 Crabgrass Planting Date, lj6, week 7, rep 4</t>
  </si>
  <si>
    <t>Art 2022 Crabgrass Planting Date, mj6, week 8, rep 1</t>
  </si>
  <si>
    <t>Art 2022 Crabgrass Planting Date, mj6, week 8, rep 2</t>
  </si>
  <si>
    <t>Art 2022 Crabgrass Planting Date, mj6, week 8, rep 3</t>
  </si>
  <si>
    <t>Art 2022 Crabgrass Planting Date, mj6, week 8, rep 4</t>
  </si>
  <si>
    <t>Art 2022 Crabgrass Planting Date, ej6, week 8, rep 1</t>
  </si>
  <si>
    <t>Art 2022 Crabgrass Planting Date, ej6, week 8, rep 2</t>
  </si>
  <si>
    <t>Art 2022 Crabgrass Planting Date, ej6, week 8, rep 3</t>
  </si>
  <si>
    <t>Art 2022 Crabgrass Planting Date, ej6, week 8, rep 4</t>
  </si>
  <si>
    <t>Art 2022 Crabgrass Planting Date, lj6, week 8, rep 1</t>
  </si>
  <si>
    <t>Art 2022 Crabgrass Planting Date, lj6, week 8, rep 2</t>
  </si>
  <si>
    <t>Art 2022 Crabgrass Planting Date, lj6, week 8, rep 3</t>
  </si>
  <si>
    <t>Art 2022 Crabgrass Planting Date, lj6, week 8, rep 4</t>
  </si>
  <si>
    <t>Art 2022 Crabgrass Planting Date, mj6, week 9, rep 1</t>
  </si>
  <si>
    <t>Art 2022 Crabgrass Planting Date, mj6, week 9, rep 2</t>
  </si>
  <si>
    <t>Art 2022 Crabgrass Planting Date, mj6, week 9, rep 3</t>
  </si>
  <si>
    <t>Art 2022 Crabgrass Planting Date, mj6, week 9, rep 4</t>
  </si>
  <si>
    <t>Art 2022 Crabgrass Planting Date, lj6, week 9, rep 1</t>
  </si>
  <si>
    <t>Art 2022 Crabgrass Planting Date, lj6, week 9, rep 2</t>
  </si>
  <si>
    <t>Art 2022 Crabgrass Planting Date, lj6, week 9, rep 3</t>
  </si>
  <si>
    <t>Art 2022 Crabgrass Planting Date, lj6, week 9, rep 4</t>
  </si>
  <si>
    <t>Art 2022 Crabgrass Planting Date, lj6, week 10, rep 1</t>
  </si>
  <si>
    <t>Art 2022 Crabgrass Planting Date, lj6, week 10, rep 2</t>
  </si>
  <si>
    <t>Art 2022 Crabgrass Planting Date, lj6, week 10, rep 3</t>
  </si>
  <si>
    <t>Art 2022 Crabgrass Planting Date, lj6, week 10, rep 4</t>
  </si>
  <si>
    <t>Art 2022 Crabgrass Planting Date, mj6, week 10, rep 1</t>
  </si>
  <si>
    <t>Art 2022 Crabgrass Planting Date, mj6, week 10, rep 2</t>
  </si>
  <si>
    <t>Art 2022 Crabgrass Planting Date, mj6, week 10, rep 3</t>
  </si>
  <si>
    <t>Art 2022 Crabgrass Planting Date, mj6, week 10, rep 4</t>
  </si>
  <si>
    <t>Art 2022 Crabgrass Planting Date, lj6, week 11, rep 1</t>
  </si>
  <si>
    <t>Art 2022 Crabgrass Planting Date, lj6, week 11, rep 2</t>
  </si>
  <si>
    <t>Art 2022 Crabgrass Planting Date, lj6, week 11, rep 3</t>
  </si>
  <si>
    <t>Art 2022 Crabgrass Planting Date, lj6, week 11, rep 4</t>
  </si>
  <si>
    <t>Art 2022 Crabgrass Planting Date, lj6, week 12, rep 1</t>
  </si>
  <si>
    <t>Art 2022 Crabgrass Planting Date, lj6, week 12, rep 2</t>
  </si>
  <si>
    <t>Art 2022 Crabgrass Planting Date, lj6, week 12, rep 3</t>
  </si>
  <si>
    <t>Art 2022 Crabgrass Planting Date, lj6, week 12, rep 4</t>
  </si>
  <si>
    <t>Planting Date</t>
  </si>
  <si>
    <t>Harvest #</t>
  </si>
  <si>
    <t>Weeks After Planting</t>
  </si>
  <si>
    <r>
      <rPr>
        <rFont val="Calibri"/>
        <b/>
        <color theme="1"/>
      </rPr>
      <t>Protein</t>
    </r>
    <r>
      <rPr>
        <rFont val="Calibri"/>
        <color theme="1"/>
      </rPr>
      <t xml:space="preserve"> (avg of 4 reps)</t>
    </r>
  </si>
  <si>
    <t>adf (avg of 4 reps)</t>
  </si>
  <si>
    <t>mm6, week 1</t>
  </si>
  <si>
    <t>mid-may</t>
  </si>
  <si>
    <t>mm6, week 2</t>
  </si>
  <si>
    <t>mm6, week 3</t>
  </si>
  <si>
    <t>mm6, week 4</t>
  </si>
  <si>
    <t>mm6, week 5</t>
  </si>
  <si>
    <t>mm6, week 6</t>
  </si>
  <si>
    <t>ej6, week 3</t>
  </si>
  <si>
    <t>early june</t>
  </si>
  <si>
    <t>ej6, week 4</t>
  </si>
  <si>
    <t>ej6, week 5</t>
  </si>
  <si>
    <t>ej6, week 6</t>
  </si>
  <si>
    <t>ej6, week 7</t>
  </si>
  <si>
    <t>ej6, week 8</t>
  </si>
  <si>
    <t>mj6, week 5</t>
  </si>
  <si>
    <t>mid-june</t>
  </si>
  <si>
    <t>mj6, week 6</t>
  </si>
  <si>
    <t>mj6, week 7</t>
  </si>
  <si>
    <t>mj6, week 8</t>
  </si>
  <si>
    <t>mj6, week 9</t>
  </si>
  <si>
    <t>mj6, week 10</t>
  </si>
  <si>
    <t>lj6, week 7</t>
  </si>
  <si>
    <t>late-june</t>
  </si>
  <si>
    <t>lj6, week 8</t>
  </si>
  <si>
    <t>lj6, week 9</t>
  </si>
  <si>
    <t>lj6, week 10</t>
  </si>
  <si>
    <t>lj6, week 11</t>
  </si>
  <si>
    <t>lj6, week 12</t>
  </si>
  <si>
    <t>Weeks After 
Planting</t>
  </si>
  <si>
    <t xml:space="preserve">Protein </t>
  </si>
  <si>
    <t>ADF</t>
  </si>
  <si>
    <t>NDF</t>
  </si>
  <si>
    <t>Lignin</t>
  </si>
  <si>
    <t>Fat</t>
  </si>
  <si>
    <t>harvest #</t>
  </si>
  <si>
    <t>weeks after 
planting</t>
  </si>
  <si>
    <t>mm6, week 1,</t>
  </si>
  <si>
    <t xml:space="preserve"> mm6, week 2</t>
  </si>
  <si>
    <t>early-june</t>
  </si>
  <si>
    <t xml:space="preserve"> lj6, week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</si>
</sst>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Calibri"/>
      <scheme val="minor"/>
    </font>
    <font>
      <sz val="12.0"/>
      <color theme="1"/>
      <name val="Calibri"/>
    </font>
    <font>
      <color theme="1"/>
      <name val="Calibri"/>
      <scheme val="minor"/>
    </font>
    <font>
      <sz val="12.0"/>
      <color rgb="FF1F212E"/>
      <name val="Calibri"/>
    </font>
    <font>
      <sz val="11.0"/>
      <color rgb="FF000000"/>
      <name val="Arial"/>
    </font>
    <font>
      <b/>
      <color theme="1"/>
      <name val="Calibri"/>
      <scheme val="minor"/>
    </font>
    <font>
      <b/>
      <sz val="12.0"/>
      <color theme="1"/>
      <name val="Calibri"/>
    </font>
    <font>
      <sz val="11.0"/>
      <color rgb="FF000000"/>
      <name val="Inconsolata"/>
    </font>
    <font>
      <color theme="1"/>
      <name val="EB Garamond"/>
    </font>
    <font>
      <b/>
      <sz val="8.0"/>
      <color theme="1"/>
      <name val="EB Garamond"/>
    </font>
    <font>
      <b/>
      <color theme="1"/>
      <name val="EB Garamond"/>
    </font>
  </fonts>
  <fills count="11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rgb="FF9CC2E5"/>
        <bgColor rgb="FF9CC2E5"/>
      </patternFill>
    </fill>
    <fill>
      <patternFill patternType="solid">
        <fgColor theme="9"/>
        <bgColor theme="9"/>
      </patternFill>
    </fill>
    <fill>
      <patternFill patternType="solid">
        <fgColor rgb="FF6AA84F"/>
        <bgColor rgb="FF6AA84F"/>
      </patternFill>
    </fill>
    <fill>
      <patternFill patternType="solid">
        <fgColor theme="6"/>
        <bgColor theme="6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4" fontId="1" numFmtId="0" xfId="0" applyBorder="1" applyFill="1" applyFont="1"/>
    <xf borderId="0" fillId="4" fontId="1" numFmtId="0" xfId="0" applyFont="1"/>
    <xf borderId="0" fillId="0" fontId="2" numFmtId="0" xfId="0" applyFont="1"/>
    <xf borderId="1" fillId="5" fontId="1" numFmtId="0" xfId="0" applyBorder="1" applyFill="1" applyFont="1"/>
    <xf borderId="1" fillId="5" fontId="1" numFmtId="0" xfId="0" applyAlignment="1" applyBorder="1" applyFont="1">
      <alignment readingOrder="0"/>
    </xf>
    <xf borderId="0" fillId="6" fontId="3" numFmtId="0" xfId="0" applyAlignment="1" applyFill="1" applyFont="1">
      <alignment readingOrder="0"/>
    </xf>
    <xf borderId="0" fillId="6" fontId="4" numFmtId="0" xfId="0" applyAlignment="1" applyFont="1">
      <alignment readingOrder="0"/>
    </xf>
    <xf borderId="0" fillId="5" fontId="1" numFmtId="0" xfId="0" applyAlignment="1" applyFont="1">
      <alignment readingOrder="0"/>
    </xf>
    <xf borderId="1" fillId="7" fontId="1" numFmtId="14" xfId="0" applyBorder="1" applyFill="1" applyFont="1" applyNumberFormat="1"/>
    <xf borderId="1" fillId="7" fontId="1" numFmtId="19" xfId="0" applyBorder="1" applyFont="1" applyNumberFormat="1"/>
    <xf borderId="1" fillId="7" fontId="1" numFmtId="0" xfId="0" applyBorder="1" applyFont="1"/>
    <xf borderId="0" fillId="8" fontId="4" numFmtId="0" xfId="0" applyFill="1" applyFont="1"/>
    <xf borderId="0" fillId="7" fontId="1" numFmtId="0" xfId="0" applyFont="1"/>
    <xf borderId="0" fillId="0" fontId="1" numFmtId="14" xfId="0" applyFont="1" applyNumberFormat="1"/>
    <xf borderId="0" fillId="0" fontId="1" numFmtId="19" xfId="0" applyFont="1" applyNumberFormat="1"/>
    <xf borderId="0" fillId="9" fontId="2" numFmtId="0" xfId="0" applyFill="1" applyFont="1"/>
    <xf borderId="0" fillId="10" fontId="2" numFmtId="0" xfId="0" applyAlignment="1" applyFill="1" applyFont="1">
      <alignment readingOrder="0"/>
    </xf>
    <xf borderId="0" fillId="10" fontId="5" numFmtId="0" xfId="0" applyAlignment="1" applyFont="1">
      <alignment readingOrder="0"/>
    </xf>
    <xf borderId="1" fillId="10" fontId="6" numFmtId="0" xfId="0" applyBorder="1" applyFont="1"/>
    <xf borderId="0" fillId="0" fontId="2" numFmtId="0" xfId="0" applyAlignment="1" applyFont="1">
      <alignment readingOrder="0"/>
    </xf>
    <xf borderId="0" fillId="0" fontId="7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8" numFmtId="0" xfId="0" applyFont="1"/>
    <xf borderId="0" fillId="10" fontId="9" numFmtId="0" xfId="0" applyAlignment="1" applyFont="1">
      <alignment horizontal="center" readingOrder="0"/>
    </xf>
    <xf borderId="0" fillId="10" fontId="10" numFmtId="0" xfId="0" applyAlignment="1" applyFont="1">
      <alignment readingOrder="0"/>
    </xf>
    <xf borderId="0" fillId="0" fontId="8" numFmtId="0" xfId="0" applyAlignment="1" applyFont="1">
      <alignment readingOrder="0"/>
    </xf>
    <xf borderId="0" fillId="10" fontId="10" numFmtId="0" xfId="0" applyAlignment="1" applyFont="1">
      <alignment horizontal="center"/>
    </xf>
    <xf borderId="0" fillId="10" fontId="10" numFmtId="0" xfId="0" applyAlignment="1" applyFont="1">
      <alignment horizontal="center" readingOrder="0"/>
    </xf>
    <xf borderId="0" fillId="10" fontId="10" numFmtId="0" xfId="0" applyAlignment="1" applyFont="1">
      <alignment horizontal="center" readingOrder="0"/>
    </xf>
    <xf borderId="0" fillId="10" fontId="10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Protein Content vs. Planting Date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Sheet1!$E$104</c:f>
            </c:strRef>
          </c:tx>
          <c:spPr>
            <a:solidFill>
              <a:srgbClr val="CCCCCC"/>
            </a:solidFill>
            <a:ln cmpd="sng">
              <a:solidFill>
                <a:srgbClr val="000000"/>
              </a:solidFill>
            </a:ln>
          </c:spPr>
          <c:cat>
            <c:strRef>
              <c:f>Sheet1!$A$105:$A$128</c:f>
            </c:strRef>
          </c:cat>
          <c:val>
            <c:numRef>
              <c:f>Sheet1!$E$105:$E$128</c:f>
              <c:numCache/>
            </c:numRef>
          </c:val>
        </c:ser>
        <c:axId val="386538928"/>
        <c:axId val="1531657760"/>
      </c:barChart>
      <c:catAx>
        <c:axId val="38653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1657760"/>
      </c:catAx>
      <c:valAx>
        <c:axId val="15316577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Protein (avg of 4 reps)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6538928"/>
        <c:majorUnit val="1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ADF vs. Planting Date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Sheet1!$F$104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Sheet1!$A$105:$A$128</c:f>
            </c:strRef>
          </c:cat>
          <c:val>
            <c:numRef>
              <c:f>Sheet1!$F$105:$F$128</c:f>
              <c:numCache/>
            </c:numRef>
          </c:val>
        </c:ser>
        <c:axId val="1024051640"/>
        <c:axId val="740101052"/>
      </c:barChart>
      <c:catAx>
        <c:axId val="102405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0101052"/>
      </c:catAx>
      <c:valAx>
        <c:axId val="7401010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4051640"/>
        <c:majorUnit val="2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NDF vs. Planting Date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Sheet1!$G$104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Sheet1!$A$105:$A$128</c:f>
            </c:strRef>
          </c:cat>
          <c:val>
            <c:numRef>
              <c:f>Sheet1!$G$105:$G$128</c:f>
              <c:numCache/>
            </c:numRef>
          </c:val>
        </c:ser>
        <c:axId val="1725602795"/>
        <c:axId val="224520154"/>
      </c:barChart>
      <c:catAx>
        <c:axId val="17256027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4520154"/>
      </c:catAx>
      <c:valAx>
        <c:axId val="2245201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5602795"/>
        <c:majorUnit val="2.0"/>
        <c:minorUnit val="0.66666666666666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dndf48 vs. Planting Date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Sheet1!$H$104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Sheet1!$A$105:$A$128</c:f>
            </c:strRef>
          </c:cat>
          <c:val>
            <c:numRef>
              <c:f>Sheet1!$H$105:$H$128</c:f>
              <c:numCache/>
            </c:numRef>
          </c:val>
        </c:ser>
        <c:axId val="2120398291"/>
        <c:axId val="215583221"/>
      </c:barChart>
      <c:catAx>
        <c:axId val="21203982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5583221"/>
      </c:catAx>
      <c:valAx>
        <c:axId val="2155832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0398291"/>
        <c:majorUnit val="2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129</xdr:row>
      <xdr:rowOff>19050</xdr:rowOff>
    </xdr:from>
    <xdr:ext cx="6448425" cy="3990975"/>
    <xdr:graphicFrame>
      <xdr:nvGraphicFramePr>
        <xdr:cNvPr id="133049082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150</xdr:row>
      <xdr:rowOff>133350</xdr:rowOff>
    </xdr:from>
    <xdr:ext cx="5715000" cy="3533775"/>
    <xdr:graphicFrame>
      <xdr:nvGraphicFramePr>
        <xdr:cNvPr id="1107129596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57150</xdr:colOff>
      <xdr:row>129</xdr:row>
      <xdr:rowOff>85725</xdr:rowOff>
    </xdr:from>
    <xdr:ext cx="5715000" cy="3533775"/>
    <xdr:graphicFrame>
      <xdr:nvGraphicFramePr>
        <xdr:cNvPr id="1247974319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228600</xdr:colOff>
      <xdr:row>149</xdr:row>
      <xdr:rowOff>161925</xdr:rowOff>
    </xdr:from>
    <xdr:ext cx="5715000" cy="3533775"/>
    <xdr:graphicFrame>
      <xdr:nvGraphicFramePr>
        <xdr:cNvPr id="18523160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56"/>
    <col customWidth="1" min="5" max="5" width="35.33"/>
    <col customWidth="1" min="6" max="6" width="14.22"/>
    <col customWidth="1" min="7" max="35" width="10.56"/>
    <col customWidth="1" min="36" max="36" width="12.56"/>
    <col customWidth="1" min="37" max="37" width="18.78"/>
    <col customWidth="1" min="38" max="38" width="14.33"/>
    <col customWidth="1" min="39" max="39" width="29.0"/>
    <col customWidth="1" min="40" max="40" width="25.44"/>
    <col customWidth="1" min="41" max="41" width="30.67"/>
    <col customWidth="1" min="42" max="43" width="14.22"/>
    <col customWidth="1" min="44" max="57" width="10.56"/>
  </cols>
  <sheetData>
    <row r="1" ht="15.75" customHeight="1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1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 t="s">
        <v>2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N1" s="4"/>
      <c r="AO1" s="4"/>
      <c r="AR1" s="5" t="s">
        <v>3</v>
      </c>
    </row>
    <row r="2" ht="15.75" customHeight="1"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6" t="s">
        <v>11</v>
      </c>
      <c r="Y2" s="6" t="s">
        <v>12</v>
      </c>
      <c r="Z2" s="6" t="s">
        <v>13</v>
      </c>
      <c r="AA2" s="6" t="s">
        <v>14</v>
      </c>
      <c r="AB2" s="5" t="s">
        <v>15</v>
      </c>
      <c r="AC2" s="5" t="s">
        <v>16</v>
      </c>
      <c r="AD2" s="5" t="s">
        <v>17</v>
      </c>
      <c r="AE2" s="5" t="s">
        <v>18</v>
      </c>
      <c r="AF2" s="5" t="s">
        <v>19</v>
      </c>
      <c r="AG2" s="6" t="s">
        <v>20</v>
      </c>
      <c r="AH2" s="6" t="s">
        <v>21</v>
      </c>
      <c r="AI2" s="7" t="s">
        <v>22</v>
      </c>
      <c r="AJ2" s="7" t="s">
        <v>23</v>
      </c>
      <c r="AK2" s="7" t="s">
        <v>24</v>
      </c>
      <c r="AL2" s="8" t="s">
        <v>25</v>
      </c>
      <c r="AM2" s="8" t="s">
        <v>26</v>
      </c>
      <c r="AN2" s="9" t="s">
        <v>27</v>
      </c>
      <c r="AO2" s="8" t="s">
        <v>28</v>
      </c>
      <c r="AP2" s="10" t="s">
        <v>29</v>
      </c>
      <c r="AQ2" s="10" t="s">
        <v>30</v>
      </c>
      <c r="AR2" s="6" t="s">
        <v>11</v>
      </c>
      <c r="AS2" s="6" t="s">
        <v>12</v>
      </c>
      <c r="AT2" s="6" t="s">
        <v>13</v>
      </c>
      <c r="AU2" s="6" t="s">
        <v>14</v>
      </c>
      <c r="AV2" s="5" t="s">
        <v>15</v>
      </c>
      <c r="AW2" s="5" t="s">
        <v>16</v>
      </c>
      <c r="AX2" s="5" t="s">
        <v>17</v>
      </c>
      <c r="AY2" s="5" t="s">
        <v>18</v>
      </c>
      <c r="AZ2" s="5" t="s">
        <v>19</v>
      </c>
      <c r="BA2" s="7" t="s">
        <v>31</v>
      </c>
      <c r="BB2" s="6" t="s">
        <v>21</v>
      </c>
      <c r="BC2" s="10" t="s">
        <v>32</v>
      </c>
      <c r="BD2" s="10" t="s">
        <v>33</v>
      </c>
      <c r="BE2" s="10" t="s">
        <v>34</v>
      </c>
    </row>
    <row r="3" ht="15.75" customHeight="1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5"/>
      <c r="BD3" s="15"/>
      <c r="BE3" s="15"/>
    </row>
    <row r="4" ht="15.75" customHeight="1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5"/>
      <c r="BD4" s="15"/>
      <c r="BE4" s="15"/>
    </row>
    <row r="5" ht="15.75" customHeight="1">
      <c r="A5" s="16">
        <v>38457.0</v>
      </c>
      <c r="B5" s="17">
        <v>0.1451388888888889</v>
      </c>
      <c r="C5" s="5" t="s">
        <v>35</v>
      </c>
      <c r="D5" s="18" t="s">
        <v>36</v>
      </c>
      <c r="E5" s="18"/>
      <c r="F5" s="5" t="s">
        <v>37</v>
      </c>
      <c r="G5" s="5">
        <v>6.0</v>
      </c>
      <c r="H5" s="5">
        <v>1.0</v>
      </c>
      <c r="I5" s="5">
        <v>1.0</v>
      </c>
      <c r="J5" s="5">
        <f t="shared" ref="J5:J100" si="3">I5+3</f>
        <v>4</v>
      </c>
      <c r="K5" s="5">
        <v>1.0</v>
      </c>
      <c r="L5" s="5">
        <v>92.72</v>
      </c>
      <c r="M5" s="5">
        <v>26.14</v>
      </c>
      <c r="N5" s="5">
        <v>24.32</v>
      </c>
      <c r="O5" s="5">
        <v>40.36</v>
      </c>
      <c r="P5" s="5">
        <v>36.45</v>
      </c>
      <c r="Q5" s="5">
        <v>18.24</v>
      </c>
      <c r="R5" s="5">
        <v>0.79</v>
      </c>
      <c r="S5" s="5">
        <v>0.33</v>
      </c>
      <c r="T5" s="5">
        <v>2.61</v>
      </c>
      <c r="U5" s="5">
        <v>0.57</v>
      </c>
      <c r="V5" s="5">
        <v>2.99</v>
      </c>
      <c r="W5" s="5">
        <v>3.29</v>
      </c>
      <c r="X5" s="5">
        <f t="shared" ref="X5:X100" si="4">M5/L5*100</f>
        <v>28.19240725</v>
      </c>
      <c r="Y5" s="13">
        <f t="shared" ref="Y5:Y100" si="5">N5/L5*100</f>
        <v>26.2295082</v>
      </c>
      <c r="Z5" s="13">
        <f t="shared" ref="Z5:Z100" si="6">O5/L5*100</f>
        <v>43.52890423</v>
      </c>
      <c r="AA5" s="13">
        <f t="shared" ref="AA5:AA100" si="7">P5/L5*100</f>
        <v>39.31190682</v>
      </c>
      <c r="AB5" s="13">
        <f t="shared" ref="AB5:AB100" si="8">Q5/L5*100</f>
        <v>19.67213115</v>
      </c>
      <c r="AC5" s="13">
        <f t="shared" ref="AC5:AC100" si="9">R5/L5*100</f>
        <v>0.85202761</v>
      </c>
      <c r="AD5" s="13">
        <f t="shared" ref="AD5:AD100" si="10">S5/L5*100</f>
        <v>0.3559102675</v>
      </c>
      <c r="AE5" s="13">
        <f t="shared" ref="AE5:AE100" si="11">T5/L5*100</f>
        <v>2.814926661</v>
      </c>
      <c r="AF5" s="13">
        <f t="shared" ref="AF5:AF100" si="12">U5/L5*100</f>
        <v>0.6147540984</v>
      </c>
      <c r="AG5" s="13">
        <f t="shared" ref="AG5:AG100" si="13">V5/L5*100</f>
        <v>3.224762726</v>
      </c>
      <c r="AH5" s="13">
        <f t="shared" ref="AH5:AH100" si="14">W5/L5*100</f>
        <v>3.548317515</v>
      </c>
      <c r="AI5" s="15">
        <f t="shared" ref="AI5:AI100" si="15">AH5-1</f>
        <v>2.548317515</v>
      </c>
      <c r="AJ5" s="15">
        <f t="shared" ref="AJ5:AJ100" si="16">Z5*0.93</f>
        <v>40.48188093</v>
      </c>
      <c r="AK5" s="15">
        <f t="shared" ref="AK5:AK100" si="17">88.9-(0.779*Y5)</f>
        <v>68.46721311</v>
      </c>
      <c r="AL5" s="15">
        <f t="shared" ref="AL5:AL100" si="18">120/Z5</f>
        <v>2.7567889</v>
      </c>
      <c r="AM5" s="15">
        <f t="shared" ref="AM5:AM100" si="19">(100-(Z5*0.93)+X5+AH5)</f>
        <v>91.25884383</v>
      </c>
      <c r="AN5" s="15">
        <f t="shared" ref="AN5:AN100" si="20">22.7+(0.664*AA5)</f>
        <v>48.80310613</v>
      </c>
      <c r="AO5" s="15">
        <f t="shared" ref="AO5:AO100" si="21">(AM5*0.98)+(X5*0.87)+(AI5*0.97*2.25)+(AJ5*(AN5/100))-10</f>
        <v>129.2791795</v>
      </c>
      <c r="AP5" s="5">
        <f t="shared" ref="AP5:AP100" si="22">AL5*AO5/1.23</f>
        <v>289.7523636</v>
      </c>
      <c r="AQ5" s="5">
        <f t="shared" ref="AQ5:AQ100" si="23">(AL5*AK5)/1.29</f>
        <v>146.3175606</v>
      </c>
      <c r="AR5" s="5">
        <f t="shared" ref="AR5:BB5" si="1">AVERAGE(X5:X8)</f>
        <v>29.26535598</v>
      </c>
      <c r="AS5" s="5">
        <f t="shared" si="1"/>
        <v>26.34152098</v>
      </c>
      <c r="AT5" s="5">
        <f t="shared" si="1"/>
        <v>40.40080904</v>
      </c>
      <c r="AU5" s="5">
        <f t="shared" si="1"/>
        <v>37.58802871</v>
      </c>
      <c r="AV5" s="5">
        <f t="shared" si="1"/>
        <v>20.06629693</v>
      </c>
      <c r="AW5" s="5">
        <f t="shared" si="1"/>
        <v>0.8881142848</v>
      </c>
      <c r="AX5" s="5">
        <f t="shared" si="1"/>
        <v>0.3546274175</v>
      </c>
      <c r="AY5" s="5">
        <f t="shared" si="1"/>
        <v>2.612441644</v>
      </c>
      <c r="AZ5" s="5">
        <f t="shared" si="1"/>
        <v>0.5548271657</v>
      </c>
      <c r="BA5" s="5">
        <f t="shared" si="1"/>
        <v>3.012916039</v>
      </c>
      <c r="BB5" s="5">
        <f t="shared" si="1"/>
        <v>3.384122846</v>
      </c>
      <c r="BC5" s="5">
        <f t="shared" ref="BC5:BE5" si="2">AVERAGE(AO5,AO8)</f>
        <v>129.5328357</v>
      </c>
      <c r="BD5" s="5">
        <f t="shared" si="2"/>
        <v>303.4975957</v>
      </c>
      <c r="BE5" s="5">
        <f t="shared" si="2"/>
        <v>152.2292198</v>
      </c>
    </row>
    <row r="6" ht="15.75" customHeight="1">
      <c r="A6" s="16">
        <v>38457.0</v>
      </c>
      <c r="B6" s="17">
        <v>0.1457175925925926</v>
      </c>
      <c r="C6" s="5" t="s">
        <v>35</v>
      </c>
      <c r="D6" s="5" t="s">
        <v>38</v>
      </c>
      <c r="F6" s="5" t="s">
        <v>37</v>
      </c>
      <c r="G6" s="5">
        <v>6.0</v>
      </c>
      <c r="H6" s="5">
        <v>1.0</v>
      </c>
      <c r="I6" s="5">
        <v>1.0</v>
      </c>
      <c r="J6" s="5">
        <f t="shared" si="3"/>
        <v>4</v>
      </c>
      <c r="K6" s="5">
        <v>2.0</v>
      </c>
      <c r="L6" s="5">
        <v>92.59</v>
      </c>
      <c r="M6" s="5">
        <v>29.85</v>
      </c>
      <c r="N6" s="5">
        <v>24.86</v>
      </c>
      <c r="O6" s="5">
        <v>37.18</v>
      </c>
      <c r="P6" s="5">
        <v>35.95</v>
      </c>
      <c r="Q6" s="5">
        <v>19.01</v>
      </c>
      <c r="R6" s="5">
        <v>0.8</v>
      </c>
      <c r="S6" s="5">
        <v>0.34</v>
      </c>
      <c r="T6" s="5">
        <v>2.28</v>
      </c>
      <c r="U6" s="5">
        <v>0.53</v>
      </c>
      <c r="V6" s="5">
        <v>2.84</v>
      </c>
      <c r="W6" s="5">
        <v>2.9</v>
      </c>
      <c r="X6" s="5">
        <f t="shared" si="4"/>
        <v>32.23890269</v>
      </c>
      <c r="Y6" s="13">
        <f t="shared" si="5"/>
        <v>26.84955179</v>
      </c>
      <c r="Z6" s="13">
        <f t="shared" si="6"/>
        <v>40.15552435</v>
      </c>
      <c r="AA6" s="13">
        <f t="shared" si="7"/>
        <v>38.82708716</v>
      </c>
      <c r="AB6" s="13">
        <f t="shared" si="8"/>
        <v>20.53137488</v>
      </c>
      <c r="AC6" s="13">
        <f t="shared" si="9"/>
        <v>0.8640241927</v>
      </c>
      <c r="AD6" s="13">
        <f t="shared" si="10"/>
        <v>0.3672102819</v>
      </c>
      <c r="AE6" s="13">
        <f t="shared" si="11"/>
        <v>2.462468949</v>
      </c>
      <c r="AF6" s="13">
        <f t="shared" si="12"/>
        <v>0.5724160276</v>
      </c>
      <c r="AG6" s="13">
        <f t="shared" si="13"/>
        <v>3.067285884</v>
      </c>
      <c r="AH6" s="13">
        <f t="shared" si="14"/>
        <v>3.132087698</v>
      </c>
      <c r="AI6" s="15">
        <f t="shared" si="15"/>
        <v>2.132087698</v>
      </c>
      <c r="AJ6" s="15">
        <f t="shared" si="16"/>
        <v>37.34463765</v>
      </c>
      <c r="AK6" s="15">
        <f t="shared" si="17"/>
        <v>67.98419916</v>
      </c>
      <c r="AL6" s="15">
        <f t="shared" si="18"/>
        <v>2.98838085</v>
      </c>
      <c r="AM6" s="15">
        <f t="shared" si="19"/>
        <v>98.02635274</v>
      </c>
      <c r="AN6" s="15">
        <f t="shared" si="20"/>
        <v>48.48118587</v>
      </c>
      <c r="AO6" s="15">
        <f t="shared" si="21"/>
        <v>136.8720756</v>
      </c>
      <c r="AP6" s="5">
        <f t="shared" si="22"/>
        <v>332.5413737</v>
      </c>
      <c r="AQ6" s="5">
        <f t="shared" si="23"/>
        <v>157.4904487</v>
      </c>
    </row>
    <row r="7" ht="15.75" customHeight="1">
      <c r="A7" s="16">
        <v>38457.0</v>
      </c>
      <c r="B7" s="17">
        <v>0.1466087962962963</v>
      </c>
      <c r="C7" s="5" t="s">
        <v>35</v>
      </c>
      <c r="D7" s="5" t="s">
        <v>39</v>
      </c>
      <c r="F7" s="5" t="s">
        <v>37</v>
      </c>
      <c r="G7" s="5">
        <v>6.0</v>
      </c>
      <c r="H7" s="5">
        <v>1.0</v>
      </c>
      <c r="I7" s="5">
        <v>1.0</v>
      </c>
      <c r="J7" s="5">
        <f t="shared" si="3"/>
        <v>4</v>
      </c>
      <c r="K7" s="5">
        <v>3.0</v>
      </c>
      <c r="L7" s="5">
        <v>92.17</v>
      </c>
      <c r="M7" s="5">
        <v>26.26</v>
      </c>
      <c r="N7" s="5">
        <v>23.29</v>
      </c>
      <c r="O7" s="5">
        <v>35.03</v>
      </c>
      <c r="P7" s="5">
        <v>32.82</v>
      </c>
      <c r="Q7" s="5">
        <v>18.2</v>
      </c>
      <c r="R7" s="5">
        <v>0.8</v>
      </c>
      <c r="S7" s="5">
        <v>0.32</v>
      </c>
      <c r="T7" s="5">
        <v>2.25</v>
      </c>
      <c r="U7" s="5">
        <v>0.5</v>
      </c>
      <c r="V7" s="5">
        <v>2.36</v>
      </c>
      <c r="W7" s="5">
        <v>3.16</v>
      </c>
      <c r="X7" s="5">
        <f t="shared" si="4"/>
        <v>28.49083216</v>
      </c>
      <c r="Y7" s="13">
        <f t="shared" si="5"/>
        <v>25.26852555</v>
      </c>
      <c r="Z7" s="13">
        <f t="shared" si="6"/>
        <v>38.00585874</v>
      </c>
      <c r="AA7" s="13">
        <f t="shared" si="7"/>
        <v>35.60811544</v>
      </c>
      <c r="AB7" s="13">
        <f t="shared" si="8"/>
        <v>19.7461213</v>
      </c>
      <c r="AC7" s="13">
        <f t="shared" si="9"/>
        <v>0.8679613757</v>
      </c>
      <c r="AD7" s="13">
        <f t="shared" si="10"/>
        <v>0.3471845503</v>
      </c>
      <c r="AE7" s="13">
        <f t="shared" si="11"/>
        <v>2.441141369</v>
      </c>
      <c r="AF7" s="13">
        <f t="shared" si="12"/>
        <v>0.5424758598</v>
      </c>
      <c r="AG7" s="13">
        <f t="shared" si="13"/>
        <v>2.560486058</v>
      </c>
      <c r="AH7" s="13">
        <f t="shared" si="14"/>
        <v>3.428447434</v>
      </c>
      <c r="AI7" s="15">
        <f t="shared" si="15"/>
        <v>2.428447434</v>
      </c>
      <c r="AJ7" s="15">
        <f t="shared" si="16"/>
        <v>35.34544863</v>
      </c>
      <c r="AK7" s="15">
        <f t="shared" si="17"/>
        <v>69.2158186</v>
      </c>
      <c r="AL7" s="15">
        <f t="shared" si="18"/>
        <v>3.157407936</v>
      </c>
      <c r="AM7" s="15">
        <f t="shared" si="19"/>
        <v>96.57383096</v>
      </c>
      <c r="AN7" s="15">
        <f t="shared" si="20"/>
        <v>46.34378865</v>
      </c>
      <c r="AO7" s="15">
        <f t="shared" si="21"/>
        <v>131.1098849</v>
      </c>
      <c r="AP7" s="5">
        <f t="shared" si="22"/>
        <v>336.5588544</v>
      </c>
      <c r="AQ7" s="5">
        <f t="shared" si="23"/>
        <v>169.4128488</v>
      </c>
    </row>
    <row r="8" ht="15.75" customHeight="1">
      <c r="A8" s="16">
        <v>38457.0</v>
      </c>
      <c r="B8" s="17">
        <v>0.14733796296296295</v>
      </c>
      <c r="C8" s="5" t="s">
        <v>35</v>
      </c>
      <c r="D8" s="5" t="s">
        <v>40</v>
      </c>
      <c r="F8" s="5" t="s">
        <v>37</v>
      </c>
      <c r="G8" s="5">
        <v>6.0</v>
      </c>
      <c r="H8" s="5">
        <v>1.0</v>
      </c>
      <c r="I8" s="5">
        <v>1.0</v>
      </c>
      <c r="J8" s="5">
        <f t="shared" si="3"/>
        <v>4</v>
      </c>
      <c r="K8" s="5">
        <v>4.0</v>
      </c>
      <c r="L8" s="5">
        <v>91.9</v>
      </c>
      <c r="M8" s="5">
        <v>25.86</v>
      </c>
      <c r="N8" s="5">
        <v>24.83</v>
      </c>
      <c r="O8" s="5">
        <v>36.68</v>
      </c>
      <c r="P8" s="5">
        <v>33.64</v>
      </c>
      <c r="Q8" s="5">
        <v>18.67</v>
      </c>
      <c r="R8" s="5">
        <v>0.89</v>
      </c>
      <c r="S8" s="5">
        <v>0.32</v>
      </c>
      <c r="T8" s="5">
        <v>2.51</v>
      </c>
      <c r="U8" s="5">
        <v>0.45</v>
      </c>
      <c r="V8" s="5">
        <v>2.94</v>
      </c>
      <c r="W8" s="5">
        <v>3.15</v>
      </c>
      <c r="X8" s="5">
        <f t="shared" si="4"/>
        <v>28.13928183</v>
      </c>
      <c r="Y8" s="13">
        <f t="shared" si="5"/>
        <v>27.01849837</v>
      </c>
      <c r="Z8" s="13">
        <f t="shared" si="6"/>
        <v>39.91294886</v>
      </c>
      <c r="AA8" s="13">
        <f t="shared" si="7"/>
        <v>36.60500544</v>
      </c>
      <c r="AB8" s="13">
        <f t="shared" si="8"/>
        <v>20.31556039</v>
      </c>
      <c r="AC8" s="13">
        <f t="shared" si="9"/>
        <v>0.9684439608</v>
      </c>
      <c r="AD8" s="13">
        <f t="shared" si="10"/>
        <v>0.3482045702</v>
      </c>
      <c r="AE8" s="13">
        <f t="shared" si="11"/>
        <v>2.731229597</v>
      </c>
      <c r="AF8" s="13">
        <f t="shared" si="12"/>
        <v>0.4896626768</v>
      </c>
      <c r="AG8" s="13">
        <f t="shared" si="13"/>
        <v>3.199129489</v>
      </c>
      <c r="AH8" s="13">
        <f t="shared" si="14"/>
        <v>3.427638738</v>
      </c>
      <c r="AI8" s="15">
        <f t="shared" si="15"/>
        <v>2.427638738</v>
      </c>
      <c r="AJ8" s="15">
        <f t="shared" si="16"/>
        <v>37.11904244</v>
      </c>
      <c r="AK8" s="15">
        <f t="shared" si="17"/>
        <v>67.85258977</v>
      </c>
      <c r="AL8" s="15">
        <f t="shared" si="18"/>
        <v>3.006543075</v>
      </c>
      <c r="AM8" s="15">
        <f t="shared" si="19"/>
        <v>94.44787813</v>
      </c>
      <c r="AN8" s="15">
        <f t="shared" si="20"/>
        <v>47.00572361</v>
      </c>
      <c r="AO8" s="15">
        <f t="shared" si="21"/>
        <v>129.7864918</v>
      </c>
      <c r="AP8" s="5">
        <f t="shared" si="22"/>
        <v>317.2428278</v>
      </c>
      <c r="AQ8" s="5">
        <f t="shared" si="23"/>
        <v>158.140879</v>
      </c>
    </row>
    <row r="9" ht="15.75" customHeight="1">
      <c r="A9" s="16">
        <v>38457.0</v>
      </c>
      <c r="B9" s="17">
        <v>0.14827546296296296</v>
      </c>
      <c r="C9" s="5" t="s">
        <v>35</v>
      </c>
      <c r="D9" s="18" t="s">
        <v>41</v>
      </c>
      <c r="E9" s="18"/>
      <c r="F9" s="5" t="s">
        <v>37</v>
      </c>
      <c r="G9" s="5">
        <v>6.0</v>
      </c>
      <c r="H9" s="5">
        <v>2.0</v>
      </c>
      <c r="I9" s="5">
        <v>2.0</v>
      </c>
      <c r="J9" s="5">
        <f t="shared" si="3"/>
        <v>5</v>
      </c>
      <c r="K9" s="5">
        <v>1.0</v>
      </c>
      <c r="L9" s="5">
        <v>92.2</v>
      </c>
      <c r="M9" s="5">
        <v>22.2</v>
      </c>
      <c r="N9" s="5">
        <v>29.13</v>
      </c>
      <c r="O9" s="5">
        <v>48.03</v>
      </c>
      <c r="P9" s="5">
        <v>39.8</v>
      </c>
      <c r="Q9" s="5">
        <v>22.48</v>
      </c>
      <c r="R9" s="5">
        <v>0.82</v>
      </c>
      <c r="S9" s="5">
        <v>0.3</v>
      </c>
      <c r="T9" s="5">
        <v>2.7</v>
      </c>
      <c r="U9" s="5">
        <v>0.46</v>
      </c>
      <c r="V9" s="5">
        <v>3.31</v>
      </c>
      <c r="W9" s="5">
        <v>2.8</v>
      </c>
      <c r="X9" s="5">
        <f t="shared" si="4"/>
        <v>24.07809111</v>
      </c>
      <c r="Y9" s="13">
        <f t="shared" si="5"/>
        <v>31.59436009</v>
      </c>
      <c r="Z9" s="13">
        <f t="shared" si="6"/>
        <v>52.09327549</v>
      </c>
      <c r="AA9" s="13">
        <f t="shared" si="7"/>
        <v>43.1670282</v>
      </c>
      <c r="AB9" s="13">
        <f t="shared" si="8"/>
        <v>24.38177874</v>
      </c>
      <c r="AC9" s="13">
        <f t="shared" si="9"/>
        <v>0.8893709328</v>
      </c>
      <c r="AD9" s="13">
        <f t="shared" si="10"/>
        <v>0.3253796095</v>
      </c>
      <c r="AE9" s="13">
        <f t="shared" si="11"/>
        <v>2.928416486</v>
      </c>
      <c r="AF9" s="13">
        <f t="shared" si="12"/>
        <v>0.4989154013</v>
      </c>
      <c r="AG9" s="13">
        <f t="shared" si="13"/>
        <v>3.590021692</v>
      </c>
      <c r="AH9" s="13">
        <f t="shared" si="14"/>
        <v>3.036876356</v>
      </c>
      <c r="AI9" s="15">
        <f t="shared" si="15"/>
        <v>2.036876356</v>
      </c>
      <c r="AJ9" s="15">
        <f t="shared" si="16"/>
        <v>48.4467462</v>
      </c>
      <c r="AK9" s="15">
        <f t="shared" si="17"/>
        <v>64.28799349</v>
      </c>
      <c r="AL9" s="15">
        <f t="shared" si="18"/>
        <v>2.303560275</v>
      </c>
      <c r="AM9" s="15">
        <f t="shared" si="19"/>
        <v>78.66822126</v>
      </c>
      <c r="AN9" s="15">
        <f t="shared" si="20"/>
        <v>51.36290672</v>
      </c>
      <c r="AO9" s="15">
        <f t="shared" si="21"/>
        <v>117.3719358</v>
      </c>
      <c r="AP9" s="5">
        <f t="shared" si="22"/>
        <v>219.8157144</v>
      </c>
      <c r="AQ9" s="5">
        <f t="shared" si="23"/>
        <v>114.7994325</v>
      </c>
      <c r="AR9" s="5">
        <f t="shared" ref="AR9:BB9" si="24">AVERAGE(X9:X12)</f>
        <v>24.15795889</v>
      </c>
      <c r="AS9" s="5">
        <f t="shared" si="24"/>
        <v>30.85224572</v>
      </c>
      <c r="AT9" s="5">
        <f t="shared" si="24"/>
        <v>47.42815683</v>
      </c>
      <c r="AU9" s="5">
        <f t="shared" si="24"/>
        <v>40.96252245</v>
      </c>
      <c r="AV9" s="5">
        <f t="shared" si="24"/>
        <v>23.78988303</v>
      </c>
      <c r="AW9" s="5">
        <f t="shared" si="24"/>
        <v>0.9455134937</v>
      </c>
      <c r="AX9" s="5">
        <f t="shared" si="24"/>
        <v>0.3160607072</v>
      </c>
      <c r="AY9" s="5">
        <f t="shared" si="24"/>
        <v>2.572092782</v>
      </c>
      <c r="AZ9" s="5">
        <f t="shared" si="24"/>
        <v>0.496928434</v>
      </c>
      <c r="BA9" s="5">
        <f t="shared" si="24"/>
        <v>3.29198886</v>
      </c>
      <c r="BB9" s="5">
        <f t="shared" si="24"/>
        <v>3.182154125</v>
      </c>
      <c r="BC9" s="5">
        <f t="shared" ref="BC9:BD9" si="25">AVERAGE(AO9,AO12)</f>
        <v>122.4153214</v>
      </c>
      <c r="BD9" s="5">
        <f t="shared" si="25"/>
        <v>252.2719874</v>
      </c>
      <c r="BE9" s="5">
        <f>average(AQ9,AQ12)</f>
        <v>126.8166795</v>
      </c>
    </row>
    <row r="10" ht="15.75" customHeight="1">
      <c r="A10" s="16">
        <v>38457.0</v>
      </c>
      <c r="B10" s="17">
        <v>0.14910879629629628</v>
      </c>
      <c r="C10" s="5" t="s">
        <v>35</v>
      </c>
      <c r="D10" s="5" t="s">
        <v>42</v>
      </c>
      <c r="F10" s="5" t="s">
        <v>37</v>
      </c>
      <c r="G10" s="5">
        <v>6.0</v>
      </c>
      <c r="H10" s="5">
        <v>2.0</v>
      </c>
      <c r="I10" s="5">
        <v>2.0</v>
      </c>
      <c r="J10" s="5">
        <f t="shared" si="3"/>
        <v>5</v>
      </c>
      <c r="K10" s="5">
        <v>2.0</v>
      </c>
      <c r="L10" s="5">
        <v>93.18</v>
      </c>
      <c r="M10" s="5">
        <v>20.33</v>
      </c>
      <c r="N10" s="5">
        <v>27.71</v>
      </c>
      <c r="O10" s="5">
        <v>43.13</v>
      </c>
      <c r="P10" s="5">
        <v>38.8</v>
      </c>
      <c r="Q10" s="5">
        <v>19.18</v>
      </c>
      <c r="R10" s="5">
        <v>0.85</v>
      </c>
      <c r="S10" s="5">
        <v>0.27</v>
      </c>
      <c r="T10" s="5">
        <v>2.28</v>
      </c>
      <c r="U10" s="5">
        <v>0.45</v>
      </c>
      <c r="V10" s="5">
        <v>3.25</v>
      </c>
      <c r="W10" s="5">
        <v>2.9</v>
      </c>
      <c r="X10" s="5">
        <f t="shared" si="4"/>
        <v>21.81798669</v>
      </c>
      <c r="Y10" s="13">
        <f t="shared" si="5"/>
        <v>29.73814123</v>
      </c>
      <c r="Z10" s="13">
        <f t="shared" si="6"/>
        <v>46.28675681</v>
      </c>
      <c r="AA10" s="13">
        <f t="shared" si="7"/>
        <v>41.63983687</v>
      </c>
      <c r="AB10" s="13">
        <f t="shared" si="8"/>
        <v>20.58381627</v>
      </c>
      <c r="AC10" s="13">
        <f t="shared" si="9"/>
        <v>0.9122129212</v>
      </c>
      <c r="AD10" s="13">
        <f t="shared" si="10"/>
        <v>0.2897617514</v>
      </c>
      <c r="AE10" s="13">
        <f t="shared" si="11"/>
        <v>2.446877012</v>
      </c>
      <c r="AF10" s="13">
        <f t="shared" si="12"/>
        <v>0.4829362524</v>
      </c>
      <c r="AG10" s="13">
        <f t="shared" si="13"/>
        <v>3.487872934</v>
      </c>
      <c r="AH10" s="13">
        <f t="shared" si="14"/>
        <v>3.112255849</v>
      </c>
      <c r="AI10" s="15">
        <f t="shared" si="15"/>
        <v>2.112255849</v>
      </c>
      <c r="AJ10" s="15">
        <f t="shared" si="16"/>
        <v>43.04668384</v>
      </c>
      <c r="AK10" s="15">
        <f t="shared" si="17"/>
        <v>65.73398798</v>
      </c>
      <c r="AL10" s="15">
        <f t="shared" si="18"/>
        <v>2.592534199</v>
      </c>
      <c r="AM10" s="15">
        <f t="shared" si="19"/>
        <v>81.8835587</v>
      </c>
      <c r="AN10" s="15">
        <f t="shared" si="20"/>
        <v>50.34885168</v>
      </c>
      <c r="AO10" s="15">
        <f t="shared" si="21"/>
        <v>115.5110453</v>
      </c>
      <c r="AP10" s="5">
        <f t="shared" si="22"/>
        <v>243.4685654</v>
      </c>
      <c r="AQ10" s="5">
        <f t="shared" si="23"/>
        <v>132.1066759</v>
      </c>
    </row>
    <row r="11" ht="15.75" customHeight="1">
      <c r="A11" s="16">
        <v>38457.0</v>
      </c>
      <c r="B11" s="17">
        <v>0.14981481481481482</v>
      </c>
      <c r="C11" s="5" t="s">
        <v>35</v>
      </c>
      <c r="D11" s="5" t="s">
        <v>43</v>
      </c>
      <c r="F11" s="5" t="s">
        <v>37</v>
      </c>
      <c r="G11" s="5">
        <v>6.0</v>
      </c>
      <c r="H11" s="5">
        <v>2.0</v>
      </c>
      <c r="I11" s="5">
        <v>2.0</v>
      </c>
      <c r="J11" s="5">
        <f t="shared" si="3"/>
        <v>5</v>
      </c>
      <c r="K11" s="5">
        <v>3.0</v>
      </c>
      <c r="L11" s="5">
        <v>92.07</v>
      </c>
      <c r="M11" s="5">
        <v>21.09</v>
      </c>
      <c r="N11" s="5">
        <v>29.12</v>
      </c>
      <c r="O11" s="5">
        <v>43.88</v>
      </c>
      <c r="P11" s="5">
        <v>35.83</v>
      </c>
      <c r="Q11" s="5">
        <v>24.63</v>
      </c>
      <c r="R11" s="5">
        <v>0.97</v>
      </c>
      <c r="S11" s="5">
        <v>0.29</v>
      </c>
      <c r="T11" s="5">
        <v>2.38</v>
      </c>
      <c r="U11" s="5">
        <v>0.42</v>
      </c>
      <c r="V11" s="5">
        <v>2.64</v>
      </c>
      <c r="W11" s="5">
        <v>3.17</v>
      </c>
      <c r="X11" s="5">
        <f t="shared" si="4"/>
        <v>22.9064842</v>
      </c>
      <c r="Y11" s="13">
        <f t="shared" si="5"/>
        <v>31.62810905</v>
      </c>
      <c r="Z11" s="13">
        <f t="shared" si="6"/>
        <v>47.65938959</v>
      </c>
      <c r="AA11" s="13">
        <f t="shared" si="7"/>
        <v>38.91604214</v>
      </c>
      <c r="AB11" s="13">
        <f t="shared" si="8"/>
        <v>26.75138482</v>
      </c>
      <c r="AC11" s="13">
        <f t="shared" si="9"/>
        <v>1.053546215</v>
      </c>
      <c r="AD11" s="13">
        <f t="shared" si="10"/>
        <v>0.3149777343</v>
      </c>
      <c r="AE11" s="13">
        <f t="shared" si="11"/>
        <v>2.584989682</v>
      </c>
      <c r="AF11" s="13">
        <f t="shared" si="12"/>
        <v>0.4561746497</v>
      </c>
      <c r="AG11" s="13">
        <f t="shared" si="13"/>
        <v>2.867383513</v>
      </c>
      <c r="AH11" s="13">
        <f t="shared" si="14"/>
        <v>3.443032475</v>
      </c>
      <c r="AI11" s="15">
        <f t="shared" si="15"/>
        <v>2.443032475</v>
      </c>
      <c r="AJ11" s="15">
        <f t="shared" si="16"/>
        <v>44.32323232</v>
      </c>
      <c r="AK11" s="15">
        <f t="shared" si="17"/>
        <v>64.26170305</v>
      </c>
      <c r="AL11" s="15">
        <f t="shared" si="18"/>
        <v>2.51786691</v>
      </c>
      <c r="AM11" s="15">
        <f t="shared" si="19"/>
        <v>82.02628435</v>
      </c>
      <c r="AN11" s="15">
        <f t="shared" si="20"/>
        <v>48.54025198</v>
      </c>
      <c r="AO11" s="15">
        <f t="shared" si="21"/>
        <v>117.1609269</v>
      </c>
      <c r="AP11" s="5">
        <f t="shared" si="22"/>
        <v>239.8338383</v>
      </c>
      <c r="AQ11" s="5">
        <f t="shared" si="23"/>
        <v>125.4282292</v>
      </c>
    </row>
    <row r="12" ht="15.75" customHeight="1">
      <c r="A12" s="16">
        <v>38457.0</v>
      </c>
      <c r="B12" s="17">
        <v>0.15050925925925926</v>
      </c>
      <c r="C12" s="5" t="s">
        <v>35</v>
      </c>
      <c r="D12" s="5" t="s">
        <v>44</v>
      </c>
      <c r="F12" s="5" t="s">
        <v>37</v>
      </c>
      <c r="G12" s="5">
        <v>6.0</v>
      </c>
      <c r="H12" s="5">
        <v>2.0</v>
      </c>
      <c r="I12" s="5">
        <v>2.0</v>
      </c>
      <c r="J12" s="5">
        <f t="shared" si="3"/>
        <v>5</v>
      </c>
      <c r="K12" s="5">
        <v>4.0</v>
      </c>
      <c r="L12" s="5">
        <v>92.78</v>
      </c>
      <c r="M12" s="5">
        <v>25.82</v>
      </c>
      <c r="N12" s="5">
        <v>28.25</v>
      </c>
      <c r="O12" s="5">
        <v>40.52</v>
      </c>
      <c r="P12" s="5">
        <v>37.23</v>
      </c>
      <c r="Q12" s="5">
        <v>21.75</v>
      </c>
      <c r="R12" s="5">
        <v>0.86</v>
      </c>
      <c r="S12" s="5">
        <v>0.31</v>
      </c>
      <c r="T12" s="5">
        <v>2.16</v>
      </c>
      <c r="U12" s="5">
        <v>0.51</v>
      </c>
      <c r="V12" s="5">
        <v>2.99</v>
      </c>
      <c r="W12" s="5">
        <v>2.91</v>
      </c>
      <c r="X12" s="5">
        <f t="shared" si="4"/>
        <v>27.82927355</v>
      </c>
      <c r="Y12" s="13">
        <f t="shared" si="5"/>
        <v>30.44837249</v>
      </c>
      <c r="Z12" s="13">
        <f t="shared" si="6"/>
        <v>43.67320543</v>
      </c>
      <c r="AA12" s="13">
        <f t="shared" si="7"/>
        <v>40.12718258</v>
      </c>
      <c r="AB12" s="13">
        <f t="shared" si="8"/>
        <v>23.44255227</v>
      </c>
      <c r="AC12" s="13">
        <f t="shared" si="9"/>
        <v>0.926923906</v>
      </c>
      <c r="AD12" s="13">
        <f t="shared" si="10"/>
        <v>0.3341237336</v>
      </c>
      <c r="AE12" s="13">
        <f t="shared" si="11"/>
        <v>2.32808795</v>
      </c>
      <c r="AF12" s="13">
        <f t="shared" si="12"/>
        <v>0.5496874326</v>
      </c>
      <c r="AG12" s="13">
        <f t="shared" si="13"/>
        <v>3.222677301</v>
      </c>
      <c r="AH12" s="13">
        <f t="shared" si="14"/>
        <v>3.136451822</v>
      </c>
      <c r="AI12" s="15">
        <f t="shared" si="15"/>
        <v>2.136451822</v>
      </c>
      <c r="AJ12" s="15">
        <f t="shared" si="16"/>
        <v>40.61608105</v>
      </c>
      <c r="AK12" s="15">
        <f t="shared" si="17"/>
        <v>65.18071783</v>
      </c>
      <c r="AL12" s="15">
        <f t="shared" si="18"/>
        <v>2.747680158</v>
      </c>
      <c r="AM12" s="15">
        <f t="shared" si="19"/>
        <v>90.34964432</v>
      </c>
      <c r="AN12" s="15">
        <f t="shared" si="20"/>
        <v>49.34444923</v>
      </c>
      <c r="AO12" s="15">
        <f t="shared" si="21"/>
        <v>127.458707</v>
      </c>
      <c r="AP12" s="5">
        <f t="shared" si="22"/>
        <v>284.7282604</v>
      </c>
      <c r="AQ12" s="5">
        <f t="shared" si="23"/>
        <v>138.8339264</v>
      </c>
    </row>
    <row r="13" ht="15.75" customHeight="1">
      <c r="A13" s="16">
        <v>38457.0</v>
      </c>
      <c r="B13" s="17">
        <v>0.15153935185185186</v>
      </c>
      <c r="C13" s="5" t="s">
        <v>35</v>
      </c>
      <c r="D13" s="18" t="s">
        <v>45</v>
      </c>
      <c r="E13" s="18"/>
      <c r="F13" s="5" t="s">
        <v>46</v>
      </c>
      <c r="G13" s="5">
        <v>6.0</v>
      </c>
      <c r="H13" s="5">
        <v>3.0</v>
      </c>
      <c r="I13" s="5">
        <v>1.0</v>
      </c>
      <c r="J13" s="5">
        <f t="shared" si="3"/>
        <v>4</v>
      </c>
      <c r="K13" s="5">
        <v>1.0</v>
      </c>
      <c r="L13" s="5">
        <v>93.37</v>
      </c>
      <c r="M13" s="5">
        <v>30.84</v>
      </c>
      <c r="N13" s="5">
        <v>24.07</v>
      </c>
      <c r="O13" s="5">
        <v>36.65</v>
      </c>
      <c r="P13" s="5">
        <v>38.4</v>
      </c>
      <c r="Q13" s="5">
        <v>20.24</v>
      </c>
      <c r="R13" s="5">
        <v>0.7</v>
      </c>
      <c r="S13" s="5">
        <v>0.35</v>
      </c>
      <c r="T13" s="5">
        <v>2.43</v>
      </c>
      <c r="U13" s="5">
        <v>0.62</v>
      </c>
      <c r="V13" s="5">
        <v>2.13</v>
      </c>
      <c r="W13" s="5">
        <v>2.73</v>
      </c>
      <c r="X13" s="5">
        <f t="shared" si="4"/>
        <v>33.02988112</v>
      </c>
      <c r="Y13" s="13">
        <f t="shared" si="5"/>
        <v>25.77915819</v>
      </c>
      <c r="Z13" s="13">
        <f t="shared" si="6"/>
        <v>39.25243654</v>
      </c>
      <c r="AA13" s="13">
        <f t="shared" si="7"/>
        <v>41.12670022</v>
      </c>
      <c r="AB13" s="13">
        <f t="shared" si="8"/>
        <v>21.67719824</v>
      </c>
      <c r="AC13" s="13">
        <f t="shared" si="9"/>
        <v>0.7497054728</v>
      </c>
      <c r="AD13" s="13">
        <f t="shared" si="10"/>
        <v>0.3748527364</v>
      </c>
      <c r="AE13" s="13">
        <f t="shared" si="11"/>
        <v>2.602548999</v>
      </c>
      <c r="AF13" s="13">
        <f t="shared" si="12"/>
        <v>0.6640248474</v>
      </c>
      <c r="AG13" s="13">
        <f t="shared" si="13"/>
        <v>2.281246653</v>
      </c>
      <c r="AH13" s="13">
        <f t="shared" si="14"/>
        <v>2.923851344</v>
      </c>
      <c r="AI13" s="15">
        <f t="shared" si="15"/>
        <v>1.923851344</v>
      </c>
      <c r="AJ13" s="15">
        <f t="shared" si="16"/>
        <v>36.50476598</v>
      </c>
      <c r="AK13" s="15">
        <f t="shared" si="17"/>
        <v>68.81803577</v>
      </c>
      <c r="AL13" s="15">
        <f t="shared" si="18"/>
        <v>3.057135061</v>
      </c>
      <c r="AM13" s="15">
        <f t="shared" si="19"/>
        <v>99.44896648</v>
      </c>
      <c r="AN13" s="15">
        <f t="shared" si="20"/>
        <v>50.00812895</v>
      </c>
      <c r="AO13" s="15">
        <f t="shared" si="21"/>
        <v>138.6501397</v>
      </c>
      <c r="AP13" s="5">
        <f t="shared" si="22"/>
        <v>344.6115475</v>
      </c>
      <c r="AQ13" s="5">
        <f t="shared" si="23"/>
        <v>163.0899457</v>
      </c>
      <c r="AR13" s="5">
        <f t="shared" ref="AR13:BB13" si="26">AVERAGE(X13:X16)</f>
        <v>28.72924398</v>
      </c>
      <c r="AS13" s="5">
        <f t="shared" si="26"/>
        <v>26.11141456</v>
      </c>
      <c r="AT13" s="5">
        <f t="shared" si="26"/>
        <v>39.73157937</v>
      </c>
      <c r="AU13" s="5">
        <f t="shared" si="26"/>
        <v>37.39775835</v>
      </c>
      <c r="AV13" s="5">
        <f t="shared" si="26"/>
        <v>21.22327829</v>
      </c>
      <c r="AW13" s="5">
        <f t="shared" si="26"/>
        <v>0.8722127439</v>
      </c>
      <c r="AX13" s="5">
        <f t="shared" si="26"/>
        <v>0.3632364239</v>
      </c>
      <c r="AY13" s="5">
        <f t="shared" si="26"/>
        <v>2.825998576</v>
      </c>
      <c r="AZ13" s="5">
        <f t="shared" si="26"/>
        <v>0.5514047282</v>
      </c>
      <c r="BA13" s="5">
        <f t="shared" si="26"/>
        <v>3.069791648</v>
      </c>
      <c r="BB13" s="5">
        <f t="shared" si="26"/>
        <v>3.375273953</v>
      </c>
      <c r="BC13" s="5">
        <f>Average(AO13,AO16)</f>
        <v>130.2829331</v>
      </c>
      <c r="BD13" s="5">
        <f>AVERAGE(AP13,AP16)</f>
        <v>313.7080146</v>
      </c>
      <c r="BE13" s="5">
        <f>average(AQ13,AQ16)</f>
        <v>156.3609265</v>
      </c>
    </row>
    <row r="14" ht="15.75" customHeight="1">
      <c r="A14" s="16">
        <v>38457.0</v>
      </c>
      <c r="B14" s="17">
        <v>0.15225694444444446</v>
      </c>
      <c r="C14" s="5" t="s">
        <v>35</v>
      </c>
      <c r="D14" s="5" t="s">
        <v>47</v>
      </c>
      <c r="F14" s="5" t="s">
        <v>46</v>
      </c>
      <c r="G14" s="5">
        <v>6.0</v>
      </c>
      <c r="H14" s="5">
        <v>3.0</v>
      </c>
      <c r="I14" s="5">
        <v>1.0</v>
      </c>
      <c r="J14" s="5">
        <f t="shared" si="3"/>
        <v>4</v>
      </c>
      <c r="K14" s="5">
        <v>2.0</v>
      </c>
      <c r="L14" s="5">
        <v>92.43</v>
      </c>
      <c r="M14" s="5">
        <v>24.64</v>
      </c>
      <c r="N14" s="5">
        <v>25.44</v>
      </c>
      <c r="O14" s="5">
        <v>39.23</v>
      </c>
      <c r="P14" s="5">
        <v>34.93</v>
      </c>
      <c r="Q14" s="5">
        <v>19.43</v>
      </c>
      <c r="R14" s="5">
        <v>0.83</v>
      </c>
      <c r="S14" s="5">
        <v>0.3</v>
      </c>
      <c r="T14" s="5">
        <v>2.58</v>
      </c>
      <c r="U14" s="5">
        <v>0.44</v>
      </c>
      <c r="V14" s="5">
        <v>2.98</v>
      </c>
      <c r="W14" s="5">
        <v>3.03</v>
      </c>
      <c r="X14" s="5">
        <f t="shared" si="4"/>
        <v>26.65801147</v>
      </c>
      <c r="Y14" s="13">
        <f t="shared" si="5"/>
        <v>27.52353132</v>
      </c>
      <c r="Z14" s="13">
        <f t="shared" si="6"/>
        <v>42.44292978</v>
      </c>
      <c r="AA14" s="13">
        <f t="shared" si="7"/>
        <v>37.79076058</v>
      </c>
      <c r="AB14" s="13">
        <f t="shared" si="8"/>
        <v>21.02131343</v>
      </c>
      <c r="AC14" s="13">
        <f t="shared" si="9"/>
        <v>0.8979768473</v>
      </c>
      <c r="AD14" s="13">
        <f t="shared" si="10"/>
        <v>0.3245699448</v>
      </c>
      <c r="AE14" s="13">
        <f t="shared" si="11"/>
        <v>2.791301525</v>
      </c>
      <c r="AF14" s="13">
        <f t="shared" si="12"/>
        <v>0.4760359191</v>
      </c>
      <c r="AG14" s="13">
        <f t="shared" si="13"/>
        <v>3.224061452</v>
      </c>
      <c r="AH14" s="13">
        <f t="shared" si="14"/>
        <v>3.278156443</v>
      </c>
      <c r="AI14" s="15">
        <f t="shared" si="15"/>
        <v>2.278156443</v>
      </c>
      <c r="AJ14" s="15">
        <f t="shared" si="16"/>
        <v>39.4719247</v>
      </c>
      <c r="AK14" s="15">
        <f t="shared" si="17"/>
        <v>67.4591691</v>
      </c>
      <c r="AL14" s="15">
        <f t="shared" si="18"/>
        <v>2.827326026</v>
      </c>
      <c r="AM14" s="15">
        <f t="shared" si="19"/>
        <v>90.46424321</v>
      </c>
      <c r="AN14" s="15">
        <f t="shared" si="20"/>
        <v>47.79306502</v>
      </c>
      <c r="AO14" s="15">
        <f t="shared" si="21"/>
        <v>125.6843474</v>
      </c>
      <c r="AP14" s="5">
        <f t="shared" si="22"/>
        <v>288.9029483</v>
      </c>
      <c r="AQ14" s="5">
        <f t="shared" si="23"/>
        <v>147.851988</v>
      </c>
    </row>
    <row r="15" ht="15.75" customHeight="1">
      <c r="A15" s="16">
        <v>38457.0</v>
      </c>
      <c r="B15" s="17">
        <v>0.15306712962962962</v>
      </c>
      <c r="C15" s="5" t="s">
        <v>35</v>
      </c>
      <c r="D15" s="5" t="s">
        <v>48</v>
      </c>
      <c r="F15" s="5" t="s">
        <v>46</v>
      </c>
      <c r="G15" s="5">
        <v>6.0</v>
      </c>
      <c r="H15" s="5">
        <v>3.0</v>
      </c>
      <c r="I15" s="5">
        <v>1.0</v>
      </c>
      <c r="J15" s="5">
        <f t="shared" si="3"/>
        <v>4</v>
      </c>
      <c r="K15" s="5">
        <v>3.0</v>
      </c>
      <c r="L15" s="5">
        <v>93.14</v>
      </c>
      <c r="M15" s="5">
        <v>28.53</v>
      </c>
      <c r="N15" s="5">
        <v>22.23</v>
      </c>
      <c r="O15" s="5">
        <v>32.76</v>
      </c>
      <c r="P15" s="5">
        <v>33.25</v>
      </c>
      <c r="Q15" s="5">
        <v>19.96</v>
      </c>
      <c r="R15" s="5">
        <v>0.86</v>
      </c>
      <c r="S15" s="5">
        <v>0.38</v>
      </c>
      <c r="T15" s="5">
        <v>2.92</v>
      </c>
      <c r="U15" s="5">
        <v>0.56</v>
      </c>
      <c r="V15" s="5">
        <v>2.94</v>
      </c>
      <c r="W15" s="5">
        <v>3.57</v>
      </c>
      <c r="X15" s="5">
        <f t="shared" si="4"/>
        <v>30.63130771</v>
      </c>
      <c r="Y15" s="13">
        <f t="shared" si="5"/>
        <v>23.86729654</v>
      </c>
      <c r="Z15" s="13">
        <f t="shared" si="6"/>
        <v>35.17285806</v>
      </c>
      <c r="AA15" s="13">
        <f t="shared" si="7"/>
        <v>35.69894782</v>
      </c>
      <c r="AB15" s="13">
        <f t="shared" si="8"/>
        <v>21.43010522</v>
      </c>
      <c r="AC15" s="13">
        <f t="shared" si="9"/>
        <v>0.9233412068</v>
      </c>
      <c r="AD15" s="13">
        <f t="shared" si="10"/>
        <v>0.4079879751</v>
      </c>
      <c r="AE15" s="13">
        <f t="shared" si="11"/>
        <v>3.135065493</v>
      </c>
      <c r="AF15" s="13">
        <f t="shared" si="12"/>
        <v>0.601245437</v>
      </c>
      <c r="AG15" s="13">
        <f t="shared" si="13"/>
        <v>3.156538544</v>
      </c>
      <c r="AH15" s="13">
        <f t="shared" si="14"/>
        <v>3.832939661</v>
      </c>
      <c r="AI15" s="15">
        <f t="shared" si="15"/>
        <v>2.832939661</v>
      </c>
      <c r="AJ15" s="15">
        <f t="shared" si="16"/>
        <v>32.710758</v>
      </c>
      <c r="AK15" s="15">
        <f t="shared" si="17"/>
        <v>70.30737599</v>
      </c>
      <c r="AL15" s="15">
        <f t="shared" si="18"/>
        <v>3.411721612</v>
      </c>
      <c r="AM15" s="15">
        <f t="shared" si="19"/>
        <v>101.7534894</v>
      </c>
      <c r="AN15" s="15">
        <f t="shared" si="20"/>
        <v>46.40410135</v>
      </c>
      <c r="AO15" s="15">
        <f t="shared" si="21"/>
        <v>137.7296814</v>
      </c>
      <c r="AP15" s="5">
        <f t="shared" si="22"/>
        <v>382.0287241</v>
      </c>
      <c r="AQ15" s="5">
        <f t="shared" si="23"/>
        <v>185.9451117</v>
      </c>
    </row>
    <row r="16" ht="15.75" customHeight="1">
      <c r="A16" s="16">
        <v>38457.0</v>
      </c>
      <c r="B16" s="17">
        <v>0.1537037037037037</v>
      </c>
      <c r="C16" s="5" t="s">
        <v>35</v>
      </c>
      <c r="D16" s="5" t="s">
        <v>49</v>
      </c>
      <c r="F16" s="5" t="s">
        <v>46</v>
      </c>
      <c r="G16" s="5">
        <v>6.0</v>
      </c>
      <c r="H16" s="5">
        <v>3.0</v>
      </c>
      <c r="I16" s="5">
        <v>1.0</v>
      </c>
      <c r="J16" s="5">
        <f t="shared" si="3"/>
        <v>4</v>
      </c>
      <c r="K16" s="5">
        <v>4.0</v>
      </c>
      <c r="L16" s="5">
        <v>92.61</v>
      </c>
      <c r="M16" s="5">
        <v>22.78</v>
      </c>
      <c r="N16" s="5">
        <v>25.26</v>
      </c>
      <c r="O16" s="5">
        <v>38.95</v>
      </c>
      <c r="P16" s="5">
        <v>32.39</v>
      </c>
      <c r="Q16" s="5">
        <v>19.23</v>
      </c>
      <c r="R16" s="5">
        <v>0.85</v>
      </c>
      <c r="S16" s="5">
        <v>0.32</v>
      </c>
      <c r="T16" s="5">
        <v>2.57</v>
      </c>
      <c r="U16" s="5">
        <v>0.43</v>
      </c>
      <c r="V16" s="5">
        <v>3.35</v>
      </c>
      <c r="W16" s="5">
        <v>3.21</v>
      </c>
      <c r="X16" s="5">
        <f t="shared" si="4"/>
        <v>24.59777562</v>
      </c>
      <c r="Y16" s="13">
        <f t="shared" si="5"/>
        <v>27.27567217</v>
      </c>
      <c r="Z16" s="13">
        <f t="shared" si="6"/>
        <v>42.05809308</v>
      </c>
      <c r="AA16" s="13">
        <f t="shared" si="7"/>
        <v>34.97462477</v>
      </c>
      <c r="AB16" s="13">
        <f t="shared" si="8"/>
        <v>20.76449627</v>
      </c>
      <c r="AC16" s="13">
        <f t="shared" si="9"/>
        <v>0.9178274484</v>
      </c>
      <c r="AD16" s="13">
        <f t="shared" si="10"/>
        <v>0.3455350394</v>
      </c>
      <c r="AE16" s="13">
        <f t="shared" si="11"/>
        <v>2.775078285</v>
      </c>
      <c r="AF16" s="13">
        <f t="shared" si="12"/>
        <v>0.4643127092</v>
      </c>
      <c r="AG16" s="13">
        <f t="shared" si="13"/>
        <v>3.617319944</v>
      </c>
      <c r="AH16" s="13">
        <f t="shared" si="14"/>
        <v>3.466148364</v>
      </c>
      <c r="AI16" s="15">
        <f t="shared" si="15"/>
        <v>2.466148364</v>
      </c>
      <c r="AJ16" s="15">
        <f t="shared" si="16"/>
        <v>39.11402656</v>
      </c>
      <c r="AK16" s="15">
        <f t="shared" si="17"/>
        <v>67.65225138</v>
      </c>
      <c r="AL16" s="15">
        <f t="shared" si="18"/>
        <v>2.853196406</v>
      </c>
      <c r="AM16" s="15">
        <f t="shared" si="19"/>
        <v>88.94989742</v>
      </c>
      <c r="AN16" s="15">
        <f t="shared" si="20"/>
        <v>45.92315085</v>
      </c>
      <c r="AO16" s="15">
        <f t="shared" si="21"/>
        <v>121.9157265</v>
      </c>
      <c r="AP16" s="5">
        <f t="shared" si="22"/>
        <v>282.8044818</v>
      </c>
      <c r="AQ16" s="5">
        <f t="shared" si="23"/>
        <v>149.6319073</v>
      </c>
    </row>
    <row r="17" ht="15.75" customHeight="1">
      <c r="A17" s="16">
        <v>38457.0</v>
      </c>
      <c r="B17" s="17">
        <v>0.15472222222222223</v>
      </c>
      <c r="C17" s="5" t="s">
        <v>35</v>
      </c>
      <c r="D17" s="18" t="s">
        <v>50</v>
      </c>
      <c r="E17" s="18"/>
      <c r="F17" s="5" t="s">
        <v>37</v>
      </c>
      <c r="G17" s="5">
        <v>6.0</v>
      </c>
      <c r="H17" s="5">
        <v>3.0</v>
      </c>
      <c r="I17" s="5">
        <v>3.0</v>
      </c>
      <c r="J17" s="5">
        <f t="shared" si="3"/>
        <v>6</v>
      </c>
      <c r="K17" s="5">
        <v>1.0</v>
      </c>
      <c r="L17" s="5">
        <v>92.46</v>
      </c>
      <c r="M17" s="5">
        <v>18.24</v>
      </c>
      <c r="N17" s="5">
        <v>32.19</v>
      </c>
      <c r="O17" s="5">
        <v>51.62</v>
      </c>
      <c r="P17" s="5">
        <v>37.32</v>
      </c>
      <c r="Q17" s="5">
        <v>19.24</v>
      </c>
      <c r="R17" s="5">
        <v>0.74</v>
      </c>
      <c r="S17" s="5">
        <v>0.28</v>
      </c>
      <c r="T17" s="5">
        <v>2.56</v>
      </c>
      <c r="U17" s="5">
        <v>0.43</v>
      </c>
      <c r="V17" s="5">
        <v>4.16</v>
      </c>
      <c r="W17" s="5">
        <v>2.01</v>
      </c>
      <c r="X17" s="5">
        <f t="shared" si="4"/>
        <v>19.72744971</v>
      </c>
      <c r="Y17" s="13">
        <f t="shared" si="5"/>
        <v>34.81505516</v>
      </c>
      <c r="Z17" s="13">
        <f t="shared" si="6"/>
        <v>55.82954791</v>
      </c>
      <c r="AA17" s="13">
        <f t="shared" si="7"/>
        <v>40.36340039</v>
      </c>
      <c r="AB17" s="13">
        <f t="shared" si="8"/>
        <v>20.80899849</v>
      </c>
      <c r="AC17" s="13">
        <f t="shared" si="9"/>
        <v>0.8003460956</v>
      </c>
      <c r="AD17" s="13">
        <f t="shared" si="10"/>
        <v>0.3028336578</v>
      </c>
      <c r="AE17" s="13">
        <f t="shared" si="11"/>
        <v>2.768764871</v>
      </c>
      <c r="AF17" s="13">
        <f t="shared" si="12"/>
        <v>0.4650659745</v>
      </c>
      <c r="AG17" s="13">
        <f t="shared" si="13"/>
        <v>4.499242916</v>
      </c>
      <c r="AH17" s="13">
        <f t="shared" si="14"/>
        <v>2.173913043</v>
      </c>
      <c r="AI17" s="15">
        <f t="shared" si="15"/>
        <v>1.173913043</v>
      </c>
      <c r="AJ17" s="15">
        <f t="shared" si="16"/>
        <v>51.92147956</v>
      </c>
      <c r="AK17" s="15">
        <f t="shared" si="17"/>
        <v>61.77907203</v>
      </c>
      <c r="AL17" s="15">
        <f t="shared" si="18"/>
        <v>2.149399458</v>
      </c>
      <c r="AM17" s="15">
        <f t="shared" si="19"/>
        <v>69.97988319</v>
      </c>
      <c r="AN17" s="15">
        <f t="shared" si="20"/>
        <v>49.50129786</v>
      </c>
      <c r="AO17" s="15">
        <f t="shared" si="21"/>
        <v>104.0070382</v>
      </c>
      <c r="AP17" s="5">
        <f t="shared" si="22"/>
        <v>181.7501395</v>
      </c>
      <c r="AQ17" s="5">
        <f t="shared" si="23"/>
        <v>102.9363596</v>
      </c>
      <c r="AR17" s="5">
        <f t="shared" ref="AR17:BB17" si="27">AVERAGE(X17:X20)</f>
        <v>18.44679767</v>
      </c>
      <c r="AS17" s="5">
        <f t="shared" si="27"/>
        <v>35.62299359</v>
      </c>
      <c r="AT17" s="5">
        <f t="shared" si="27"/>
        <v>54.9242457</v>
      </c>
      <c r="AU17" s="5">
        <f t="shared" si="27"/>
        <v>39.98222784</v>
      </c>
      <c r="AV17" s="5">
        <f t="shared" si="27"/>
        <v>20.00859244</v>
      </c>
      <c r="AW17" s="5">
        <f t="shared" si="27"/>
        <v>0.7983633514</v>
      </c>
      <c r="AX17" s="5">
        <f t="shared" si="27"/>
        <v>0.2805138296</v>
      </c>
      <c r="AY17" s="5">
        <f t="shared" si="27"/>
        <v>2.602918364</v>
      </c>
      <c r="AZ17" s="5">
        <f t="shared" si="27"/>
        <v>0.4638919693</v>
      </c>
      <c r="BA17" s="5">
        <f t="shared" si="27"/>
        <v>4.081135502</v>
      </c>
      <c r="BB17" s="5">
        <f t="shared" si="27"/>
        <v>2.235770147</v>
      </c>
      <c r="BC17" s="5">
        <f>Average(AO17,AO20)</f>
        <v>103.9973221</v>
      </c>
      <c r="BD17" s="5">
        <f>AVERAGE(AP17,AP20)</f>
        <v>184.8077268</v>
      </c>
      <c r="BE17" s="5">
        <f>average(AQ17,AQ20)</f>
        <v>103.0665408</v>
      </c>
    </row>
    <row r="18" ht="15.75" customHeight="1">
      <c r="A18" s="16">
        <v>38457.0</v>
      </c>
      <c r="B18" s="17">
        <v>0.15539351851851851</v>
      </c>
      <c r="C18" s="5" t="s">
        <v>35</v>
      </c>
      <c r="D18" s="5" t="s">
        <v>51</v>
      </c>
      <c r="F18" s="5" t="s">
        <v>37</v>
      </c>
      <c r="G18" s="5">
        <v>6.0</v>
      </c>
      <c r="H18" s="5">
        <v>3.0</v>
      </c>
      <c r="I18" s="5">
        <v>3.0</v>
      </c>
      <c r="J18" s="5">
        <f t="shared" si="3"/>
        <v>6</v>
      </c>
      <c r="K18" s="5">
        <v>2.0</v>
      </c>
      <c r="L18" s="5">
        <v>92.73</v>
      </c>
      <c r="M18" s="5">
        <v>16.03</v>
      </c>
      <c r="N18" s="5">
        <v>32.97</v>
      </c>
      <c r="O18" s="5">
        <v>51.23</v>
      </c>
      <c r="P18" s="5">
        <v>37.14</v>
      </c>
      <c r="Q18" s="5">
        <v>17.49</v>
      </c>
      <c r="R18" s="5">
        <v>0.72</v>
      </c>
      <c r="S18" s="5">
        <v>0.24</v>
      </c>
      <c r="T18" s="5">
        <v>2.17</v>
      </c>
      <c r="U18" s="5">
        <v>0.41</v>
      </c>
      <c r="V18" s="5">
        <v>3.84</v>
      </c>
      <c r="W18" s="5">
        <v>2.04</v>
      </c>
      <c r="X18" s="5">
        <f t="shared" si="4"/>
        <v>17.28674647</v>
      </c>
      <c r="Y18" s="13">
        <f t="shared" si="5"/>
        <v>35.55483662</v>
      </c>
      <c r="Z18" s="13">
        <f t="shared" si="6"/>
        <v>55.24641432</v>
      </c>
      <c r="AA18" s="13">
        <f t="shared" si="7"/>
        <v>40.05176318</v>
      </c>
      <c r="AB18" s="13">
        <f t="shared" si="8"/>
        <v>18.86120996</v>
      </c>
      <c r="AC18" s="13">
        <f t="shared" si="9"/>
        <v>0.7764477515</v>
      </c>
      <c r="AD18" s="13">
        <f t="shared" si="10"/>
        <v>0.2588159172</v>
      </c>
      <c r="AE18" s="13">
        <f t="shared" si="11"/>
        <v>2.340127251</v>
      </c>
      <c r="AF18" s="13">
        <f t="shared" si="12"/>
        <v>0.4421438585</v>
      </c>
      <c r="AG18" s="13">
        <f t="shared" si="13"/>
        <v>4.141054675</v>
      </c>
      <c r="AH18" s="13">
        <f t="shared" si="14"/>
        <v>2.199935296</v>
      </c>
      <c r="AI18" s="15">
        <f t="shared" si="15"/>
        <v>1.199935296</v>
      </c>
      <c r="AJ18" s="15">
        <f t="shared" si="16"/>
        <v>51.37916532</v>
      </c>
      <c r="AK18" s="15">
        <f t="shared" si="17"/>
        <v>61.20278227</v>
      </c>
      <c r="AL18" s="15">
        <f t="shared" si="18"/>
        <v>2.172086668</v>
      </c>
      <c r="AM18" s="15">
        <f t="shared" si="19"/>
        <v>68.10751645</v>
      </c>
      <c r="AN18" s="15">
        <f t="shared" si="20"/>
        <v>49.29437075</v>
      </c>
      <c r="AO18" s="15">
        <f t="shared" si="21"/>
        <v>99.73073057</v>
      </c>
      <c r="AP18" s="5">
        <f t="shared" si="22"/>
        <v>176.1169026</v>
      </c>
      <c r="AQ18" s="5">
        <f t="shared" si="23"/>
        <v>103.0525174</v>
      </c>
    </row>
    <row r="19" ht="15.75" customHeight="1">
      <c r="A19" s="16">
        <v>38457.0</v>
      </c>
      <c r="B19" s="17">
        <v>0.15606481481481482</v>
      </c>
      <c r="C19" s="5" t="s">
        <v>35</v>
      </c>
      <c r="D19" s="5" t="s">
        <v>52</v>
      </c>
      <c r="F19" s="5" t="s">
        <v>37</v>
      </c>
      <c r="G19" s="5">
        <v>6.0</v>
      </c>
      <c r="H19" s="5">
        <v>3.0</v>
      </c>
      <c r="I19" s="5">
        <v>3.0</v>
      </c>
      <c r="J19" s="5">
        <f t="shared" si="3"/>
        <v>6</v>
      </c>
      <c r="K19" s="5">
        <v>3.0</v>
      </c>
      <c r="L19" s="5">
        <v>92.88</v>
      </c>
      <c r="M19" s="5">
        <v>16.22</v>
      </c>
      <c r="N19" s="5">
        <v>32.42</v>
      </c>
      <c r="O19" s="5">
        <v>50.73</v>
      </c>
      <c r="P19" s="5">
        <v>36.51</v>
      </c>
      <c r="Q19" s="5">
        <v>16.73</v>
      </c>
      <c r="R19" s="5">
        <v>0.7</v>
      </c>
      <c r="S19" s="5">
        <v>0.26</v>
      </c>
      <c r="T19" s="5">
        <v>2.23</v>
      </c>
      <c r="U19" s="5">
        <v>0.45</v>
      </c>
      <c r="V19" s="5">
        <v>3.46</v>
      </c>
      <c r="W19" s="5">
        <v>2.23</v>
      </c>
      <c r="X19" s="5">
        <f t="shared" si="4"/>
        <v>17.46339363</v>
      </c>
      <c r="Y19" s="13">
        <f t="shared" si="5"/>
        <v>34.90525409</v>
      </c>
      <c r="Z19" s="13">
        <f t="shared" si="6"/>
        <v>54.61886305</v>
      </c>
      <c r="AA19" s="13">
        <f t="shared" si="7"/>
        <v>39.30878553</v>
      </c>
      <c r="AB19" s="13">
        <f t="shared" si="8"/>
        <v>18.01248923</v>
      </c>
      <c r="AC19" s="13">
        <f t="shared" si="9"/>
        <v>0.7536606374</v>
      </c>
      <c r="AD19" s="13">
        <f t="shared" si="10"/>
        <v>0.2799310939</v>
      </c>
      <c r="AE19" s="13">
        <f t="shared" si="11"/>
        <v>2.400947459</v>
      </c>
      <c r="AF19" s="13">
        <f t="shared" si="12"/>
        <v>0.484496124</v>
      </c>
      <c r="AG19" s="13">
        <f t="shared" si="13"/>
        <v>3.725236865</v>
      </c>
      <c r="AH19" s="13">
        <f t="shared" si="14"/>
        <v>2.400947459</v>
      </c>
      <c r="AI19" s="15">
        <f t="shared" si="15"/>
        <v>1.400947459</v>
      </c>
      <c r="AJ19" s="15">
        <f t="shared" si="16"/>
        <v>50.79554264</v>
      </c>
      <c r="AK19" s="15">
        <f t="shared" si="17"/>
        <v>61.70880706</v>
      </c>
      <c r="AL19" s="15">
        <f t="shared" si="18"/>
        <v>2.19704317</v>
      </c>
      <c r="AM19" s="15">
        <f t="shared" si="19"/>
        <v>69.06879845</v>
      </c>
      <c r="AN19" s="15">
        <f t="shared" si="20"/>
        <v>48.80103359</v>
      </c>
      <c r="AO19" s="15">
        <f t="shared" si="21"/>
        <v>100.7268926</v>
      </c>
      <c r="AP19" s="5">
        <f t="shared" si="22"/>
        <v>179.9197816</v>
      </c>
      <c r="AQ19" s="5">
        <f t="shared" si="23"/>
        <v>105.0983822</v>
      </c>
    </row>
    <row r="20" ht="15.75" customHeight="1">
      <c r="A20" s="16">
        <v>38457.0</v>
      </c>
      <c r="B20" s="17">
        <v>0.15671296296296297</v>
      </c>
      <c r="C20" s="5" t="s">
        <v>35</v>
      </c>
      <c r="D20" s="5" t="s">
        <v>53</v>
      </c>
      <c r="F20" s="5" t="s">
        <v>37</v>
      </c>
      <c r="G20" s="5">
        <v>6.0</v>
      </c>
      <c r="H20" s="5">
        <v>3.0</v>
      </c>
      <c r="I20" s="5">
        <v>3.0</v>
      </c>
      <c r="J20" s="5">
        <f t="shared" si="3"/>
        <v>6</v>
      </c>
      <c r="K20" s="5">
        <v>4.0</v>
      </c>
      <c r="L20" s="5">
        <v>92.7</v>
      </c>
      <c r="M20" s="5">
        <v>17.9</v>
      </c>
      <c r="N20" s="5">
        <v>34.5</v>
      </c>
      <c r="O20" s="5">
        <v>50.06</v>
      </c>
      <c r="P20" s="5">
        <v>37.27</v>
      </c>
      <c r="Q20" s="5">
        <v>20.72</v>
      </c>
      <c r="R20" s="5">
        <v>0.8</v>
      </c>
      <c r="S20" s="5">
        <v>0.26</v>
      </c>
      <c r="T20" s="5">
        <v>2.69</v>
      </c>
      <c r="U20" s="5">
        <v>0.43</v>
      </c>
      <c r="V20" s="5">
        <v>3.67</v>
      </c>
      <c r="W20" s="5">
        <v>2.01</v>
      </c>
      <c r="X20" s="5">
        <f t="shared" si="4"/>
        <v>19.30960086</v>
      </c>
      <c r="Y20" s="13">
        <f t="shared" si="5"/>
        <v>37.21682848</v>
      </c>
      <c r="Z20" s="13">
        <f t="shared" si="6"/>
        <v>54.0021575</v>
      </c>
      <c r="AA20" s="13">
        <f t="shared" si="7"/>
        <v>40.20496224</v>
      </c>
      <c r="AB20" s="13">
        <f t="shared" si="8"/>
        <v>22.35167206</v>
      </c>
      <c r="AC20" s="13">
        <f t="shared" si="9"/>
        <v>0.8629989213</v>
      </c>
      <c r="AD20" s="13">
        <f t="shared" si="10"/>
        <v>0.2804746494</v>
      </c>
      <c r="AE20" s="13">
        <f t="shared" si="11"/>
        <v>2.901833873</v>
      </c>
      <c r="AF20" s="13">
        <f t="shared" si="12"/>
        <v>0.4638619202</v>
      </c>
      <c r="AG20" s="13">
        <f t="shared" si="13"/>
        <v>3.959007551</v>
      </c>
      <c r="AH20" s="13">
        <f t="shared" si="14"/>
        <v>2.16828479</v>
      </c>
      <c r="AI20" s="15">
        <f t="shared" si="15"/>
        <v>1.16828479</v>
      </c>
      <c r="AJ20" s="15">
        <f t="shared" si="16"/>
        <v>50.22200647</v>
      </c>
      <c r="AK20" s="15">
        <f t="shared" si="17"/>
        <v>59.90809061</v>
      </c>
      <c r="AL20" s="15">
        <f t="shared" si="18"/>
        <v>2.22213344</v>
      </c>
      <c r="AM20" s="15">
        <f t="shared" si="19"/>
        <v>71.25587918</v>
      </c>
      <c r="AN20" s="15">
        <f t="shared" si="20"/>
        <v>49.39609493</v>
      </c>
      <c r="AO20" s="15">
        <f t="shared" si="21"/>
        <v>103.9876059</v>
      </c>
      <c r="AP20" s="5">
        <f t="shared" si="22"/>
        <v>187.8653141</v>
      </c>
      <c r="AQ20" s="5">
        <f t="shared" si="23"/>
        <v>103.1967221</v>
      </c>
    </row>
    <row r="21" ht="15.75" customHeight="1">
      <c r="A21" s="16">
        <v>38457.0</v>
      </c>
      <c r="B21" s="17">
        <v>0.1578125</v>
      </c>
      <c r="C21" s="5" t="s">
        <v>35</v>
      </c>
      <c r="D21" s="18" t="s">
        <v>54</v>
      </c>
      <c r="E21" s="18"/>
      <c r="F21" s="5" t="s">
        <v>46</v>
      </c>
      <c r="G21" s="5">
        <v>6.0</v>
      </c>
      <c r="H21" s="5">
        <v>4.0</v>
      </c>
      <c r="I21" s="5">
        <v>2.0</v>
      </c>
      <c r="J21" s="5">
        <f t="shared" si="3"/>
        <v>5</v>
      </c>
      <c r="K21" s="5">
        <v>1.0</v>
      </c>
      <c r="L21" s="5">
        <v>93.44</v>
      </c>
      <c r="M21" s="5">
        <v>21.81</v>
      </c>
      <c r="N21" s="5">
        <v>30.03</v>
      </c>
      <c r="O21" s="5">
        <v>47.71</v>
      </c>
      <c r="P21" s="5">
        <v>39.65</v>
      </c>
      <c r="Q21" s="5">
        <v>19.61</v>
      </c>
      <c r="R21" s="5">
        <v>0.73</v>
      </c>
      <c r="S21" s="5">
        <v>0.28</v>
      </c>
      <c r="T21" s="5">
        <v>2.7</v>
      </c>
      <c r="U21" s="5">
        <v>0.59</v>
      </c>
      <c r="V21" s="5">
        <v>2.85</v>
      </c>
      <c r="W21" s="5">
        <v>2.19</v>
      </c>
      <c r="X21" s="5">
        <f t="shared" si="4"/>
        <v>23.34118151</v>
      </c>
      <c r="Y21" s="13">
        <f t="shared" si="5"/>
        <v>32.13827055</v>
      </c>
      <c r="Z21" s="13">
        <f t="shared" si="6"/>
        <v>51.05950342</v>
      </c>
      <c r="AA21" s="13">
        <f t="shared" si="7"/>
        <v>42.43364726</v>
      </c>
      <c r="AB21" s="13">
        <f t="shared" si="8"/>
        <v>20.98672945</v>
      </c>
      <c r="AC21" s="13">
        <f t="shared" si="9"/>
        <v>0.78125</v>
      </c>
      <c r="AD21" s="13">
        <f t="shared" si="10"/>
        <v>0.2996575342</v>
      </c>
      <c r="AE21" s="13">
        <f t="shared" si="11"/>
        <v>2.889554795</v>
      </c>
      <c r="AF21" s="13">
        <f t="shared" si="12"/>
        <v>0.6314212329</v>
      </c>
      <c r="AG21" s="13">
        <f t="shared" si="13"/>
        <v>3.050085616</v>
      </c>
      <c r="AH21" s="13">
        <f t="shared" si="14"/>
        <v>2.34375</v>
      </c>
      <c r="AI21" s="15">
        <f t="shared" si="15"/>
        <v>1.34375</v>
      </c>
      <c r="AJ21" s="15">
        <f t="shared" si="16"/>
        <v>47.48533818</v>
      </c>
      <c r="AK21" s="15">
        <f t="shared" si="17"/>
        <v>63.86428724</v>
      </c>
      <c r="AL21" s="15">
        <f t="shared" si="18"/>
        <v>2.35019912</v>
      </c>
      <c r="AM21" s="15">
        <f t="shared" si="19"/>
        <v>78.19959332</v>
      </c>
      <c r="AN21" s="15">
        <f t="shared" si="20"/>
        <v>50.87594178</v>
      </c>
      <c r="AO21" s="15">
        <f t="shared" si="21"/>
        <v>114.0337768</v>
      </c>
      <c r="AP21" s="5">
        <f t="shared" si="22"/>
        <v>217.8878713</v>
      </c>
      <c r="AQ21" s="5">
        <f t="shared" si="23"/>
        <v>116.3517765</v>
      </c>
      <c r="AR21" s="5">
        <f t="shared" ref="AR21:BB21" si="28">AVERAGE(X21:X24)</f>
        <v>24.94146395</v>
      </c>
      <c r="AS21" s="5">
        <f t="shared" si="28"/>
        <v>29.84599262</v>
      </c>
      <c r="AT21" s="5">
        <f t="shared" si="28"/>
        <v>46.94104508</v>
      </c>
      <c r="AU21" s="5">
        <f t="shared" si="28"/>
        <v>40.42535661</v>
      </c>
      <c r="AV21" s="5">
        <f t="shared" si="28"/>
        <v>21.31893193</v>
      </c>
      <c r="AW21" s="5">
        <f t="shared" si="28"/>
        <v>0.79275818</v>
      </c>
      <c r="AX21" s="5">
        <f t="shared" si="28"/>
        <v>0.3240880272</v>
      </c>
      <c r="AY21" s="5">
        <f t="shared" si="28"/>
        <v>2.694203976</v>
      </c>
      <c r="AZ21" s="5">
        <f t="shared" si="28"/>
        <v>0.6026208912</v>
      </c>
      <c r="BA21" s="5">
        <f t="shared" si="28"/>
        <v>2.935341987</v>
      </c>
      <c r="BB21" s="5">
        <f t="shared" si="28"/>
        <v>2.638226315</v>
      </c>
      <c r="BC21" s="5">
        <f>Average(AO21,AO24)</f>
        <v>118.3830793</v>
      </c>
      <c r="BD21" s="5">
        <f>AVERAGE(AP21,AP24)</f>
        <v>243.0100858</v>
      </c>
      <c r="BE21" s="5">
        <f>average(AQ21,AQ24)</f>
        <v>127.6466927</v>
      </c>
    </row>
    <row r="22" ht="15.75" customHeight="1">
      <c r="A22" s="16">
        <v>38457.0</v>
      </c>
      <c r="B22" s="17">
        <v>0.1598726851851852</v>
      </c>
      <c r="C22" s="5" t="s">
        <v>35</v>
      </c>
      <c r="D22" s="5" t="s">
        <v>55</v>
      </c>
      <c r="F22" s="5" t="s">
        <v>46</v>
      </c>
      <c r="G22" s="5">
        <v>6.0</v>
      </c>
      <c r="H22" s="5">
        <v>4.0</v>
      </c>
      <c r="I22" s="5">
        <v>2.0</v>
      </c>
      <c r="J22" s="5">
        <f t="shared" si="3"/>
        <v>5</v>
      </c>
      <c r="K22" s="5">
        <v>2.0</v>
      </c>
      <c r="L22" s="5">
        <v>93.34</v>
      </c>
      <c r="M22" s="5">
        <v>23.88</v>
      </c>
      <c r="N22" s="5">
        <v>27.28</v>
      </c>
      <c r="O22" s="5">
        <v>44.15</v>
      </c>
      <c r="P22" s="5">
        <v>37.59</v>
      </c>
      <c r="Q22" s="5">
        <v>20.28</v>
      </c>
      <c r="R22" s="5">
        <v>0.73</v>
      </c>
      <c r="S22" s="5">
        <v>0.3</v>
      </c>
      <c r="T22" s="5">
        <v>2.59</v>
      </c>
      <c r="U22" s="5">
        <v>0.53</v>
      </c>
      <c r="V22" s="5">
        <v>2.74</v>
      </c>
      <c r="W22" s="5">
        <v>2.6</v>
      </c>
      <c r="X22" s="5">
        <f t="shared" si="4"/>
        <v>25.58388687</v>
      </c>
      <c r="Y22" s="13">
        <f t="shared" si="5"/>
        <v>29.22648382</v>
      </c>
      <c r="Z22" s="13">
        <f t="shared" si="6"/>
        <v>47.30019284</v>
      </c>
      <c r="AA22" s="13">
        <f t="shared" si="7"/>
        <v>40.27212342</v>
      </c>
      <c r="AB22" s="13">
        <f t="shared" si="8"/>
        <v>21.7270195</v>
      </c>
      <c r="AC22" s="13">
        <f t="shared" si="9"/>
        <v>0.7820869938</v>
      </c>
      <c r="AD22" s="13">
        <f t="shared" si="10"/>
        <v>0.3214056139</v>
      </c>
      <c r="AE22" s="13">
        <f t="shared" si="11"/>
        <v>2.7748018</v>
      </c>
      <c r="AF22" s="13">
        <f t="shared" si="12"/>
        <v>0.5678165845</v>
      </c>
      <c r="AG22" s="13">
        <f t="shared" si="13"/>
        <v>2.935504607</v>
      </c>
      <c r="AH22" s="13">
        <f t="shared" si="14"/>
        <v>2.78551532</v>
      </c>
      <c r="AI22" s="15">
        <f t="shared" si="15"/>
        <v>1.78551532</v>
      </c>
      <c r="AJ22" s="15">
        <f t="shared" si="16"/>
        <v>43.98917934</v>
      </c>
      <c r="AK22" s="15">
        <f t="shared" si="17"/>
        <v>66.1325691</v>
      </c>
      <c r="AL22" s="15">
        <f t="shared" si="18"/>
        <v>2.536987542</v>
      </c>
      <c r="AM22" s="15">
        <f t="shared" si="19"/>
        <v>84.38022284</v>
      </c>
      <c r="AN22" s="15">
        <f t="shared" si="20"/>
        <v>49.44068995</v>
      </c>
      <c r="AO22" s="15">
        <f t="shared" si="21"/>
        <v>120.5960409</v>
      </c>
      <c r="AP22" s="5">
        <f t="shared" si="22"/>
        <v>248.7403687</v>
      </c>
      <c r="AQ22" s="5">
        <f t="shared" si="23"/>
        <v>130.0600806</v>
      </c>
    </row>
    <row r="23" ht="15.75" customHeight="1">
      <c r="A23" s="16">
        <v>38457.0</v>
      </c>
      <c r="B23" s="17">
        <v>0.160625</v>
      </c>
      <c r="C23" s="5" t="s">
        <v>35</v>
      </c>
      <c r="D23" s="5" t="s">
        <v>56</v>
      </c>
      <c r="F23" s="5" t="s">
        <v>46</v>
      </c>
      <c r="G23" s="5">
        <v>6.0</v>
      </c>
      <c r="H23" s="5">
        <v>4.0</v>
      </c>
      <c r="I23" s="5">
        <v>2.0</v>
      </c>
      <c r="J23" s="5">
        <f t="shared" si="3"/>
        <v>5</v>
      </c>
      <c r="K23" s="5">
        <v>3.0</v>
      </c>
      <c r="L23" s="5">
        <v>93.39</v>
      </c>
      <c r="M23" s="5">
        <v>22.8</v>
      </c>
      <c r="N23" s="5">
        <v>27.57</v>
      </c>
      <c r="O23" s="5">
        <v>41.79</v>
      </c>
      <c r="P23" s="5">
        <v>37.38</v>
      </c>
      <c r="Q23" s="5">
        <v>20.76</v>
      </c>
      <c r="R23" s="5">
        <v>0.8</v>
      </c>
      <c r="S23" s="5">
        <v>0.31</v>
      </c>
      <c r="T23" s="5">
        <v>2.55</v>
      </c>
      <c r="U23" s="5">
        <v>0.55</v>
      </c>
      <c r="V23" s="5">
        <v>2.76</v>
      </c>
      <c r="W23" s="5">
        <v>2.54</v>
      </c>
      <c r="X23" s="5">
        <f t="shared" si="4"/>
        <v>24.4137488</v>
      </c>
      <c r="Y23" s="13">
        <f t="shared" si="5"/>
        <v>29.52136203</v>
      </c>
      <c r="Z23" s="13">
        <f t="shared" si="6"/>
        <v>44.74783167</v>
      </c>
      <c r="AA23" s="13">
        <f t="shared" si="7"/>
        <v>40.02569868</v>
      </c>
      <c r="AB23" s="13">
        <f t="shared" si="8"/>
        <v>22.22936075</v>
      </c>
      <c r="AC23" s="13">
        <f t="shared" si="9"/>
        <v>0.8566227647</v>
      </c>
      <c r="AD23" s="13">
        <f t="shared" si="10"/>
        <v>0.3319413213</v>
      </c>
      <c r="AE23" s="13">
        <f t="shared" si="11"/>
        <v>2.730485063</v>
      </c>
      <c r="AF23" s="13">
        <f t="shared" si="12"/>
        <v>0.5889281508</v>
      </c>
      <c r="AG23" s="13">
        <f t="shared" si="13"/>
        <v>2.955348538</v>
      </c>
      <c r="AH23" s="13">
        <f t="shared" si="14"/>
        <v>2.719777278</v>
      </c>
      <c r="AI23" s="15">
        <f t="shared" si="15"/>
        <v>1.719777278</v>
      </c>
      <c r="AJ23" s="15">
        <f t="shared" si="16"/>
        <v>41.61548346</v>
      </c>
      <c r="AK23" s="15">
        <f t="shared" si="17"/>
        <v>65.90285898</v>
      </c>
      <c r="AL23" s="15">
        <f t="shared" si="18"/>
        <v>2.681694185</v>
      </c>
      <c r="AM23" s="15">
        <f t="shared" si="19"/>
        <v>85.51804262</v>
      </c>
      <c r="AN23" s="15">
        <f t="shared" si="20"/>
        <v>49.27706393</v>
      </c>
      <c r="AO23" s="15">
        <f t="shared" si="21"/>
        <v>119.3079455</v>
      </c>
      <c r="AP23" s="5">
        <f t="shared" si="22"/>
        <v>260.1198567</v>
      </c>
      <c r="AQ23" s="5">
        <f t="shared" si="23"/>
        <v>137.0010184</v>
      </c>
    </row>
    <row r="24" ht="15.75" customHeight="1">
      <c r="A24" s="16">
        <v>38457.0</v>
      </c>
      <c r="B24" s="17">
        <v>0.16135416666666666</v>
      </c>
      <c r="C24" s="5" t="s">
        <v>35</v>
      </c>
      <c r="D24" s="5" t="s">
        <v>57</v>
      </c>
      <c r="F24" s="5" t="s">
        <v>46</v>
      </c>
      <c r="G24" s="5">
        <v>6.0</v>
      </c>
      <c r="H24" s="5">
        <v>4.0</v>
      </c>
      <c r="I24" s="5">
        <v>2.0</v>
      </c>
      <c r="J24" s="5">
        <f t="shared" si="3"/>
        <v>5</v>
      </c>
      <c r="K24" s="5">
        <v>4.0</v>
      </c>
      <c r="L24" s="5">
        <v>93.2</v>
      </c>
      <c r="M24" s="5">
        <v>24.63</v>
      </c>
      <c r="N24" s="5">
        <v>26.56</v>
      </c>
      <c r="O24" s="5">
        <v>41.62</v>
      </c>
      <c r="P24" s="5">
        <v>36.32</v>
      </c>
      <c r="Q24" s="5">
        <v>18.95</v>
      </c>
      <c r="R24" s="5">
        <v>0.7</v>
      </c>
      <c r="S24" s="5">
        <v>0.32</v>
      </c>
      <c r="T24" s="5">
        <v>2.22</v>
      </c>
      <c r="U24" s="5">
        <v>0.58</v>
      </c>
      <c r="V24" s="5">
        <v>2.61</v>
      </c>
      <c r="W24" s="5">
        <v>2.52</v>
      </c>
      <c r="X24" s="5">
        <f t="shared" si="4"/>
        <v>26.42703863</v>
      </c>
      <c r="Y24" s="13">
        <f t="shared" si="5"/>
        <v>28.49785408</v>
      </c>
      <c r="Z24" s="13">
        <f t="shared" si="6"/>
        <v>44.65665236</v>
      </c>
      <c r="AA24" s="13">
        <f t="shared" si="7"/>
        <v>38.96995708</v>
      </c>
      <c r="AB24" s="13">
        <f t="shared" si="8"/>
        <v>20.33261803</v>
      </c>
      <c r="AC24" s="13">
        <f t="shared" si="9"/>
        <v>0.7510729614</v>
      </c>
      <c r="AD24" s="13">
        <f t="shared" si="10"/>
        <v>0.3433476395</v>
      </c>
      <c r="AE24" s="13">
        <f t="shared" si="11"/>
        <v>2.381974249</v>
      </c>
      <c r="AF24" s="13">
        <f t="shared" si="12"/>
        <v>0.6223175966</v>
      </c>
      <c r="AG24" s="13">
        <f t="shared" si="13"/>
        <v>2.800429185</v>
      </c>
      <c r="AH24" s="13">
        <f t="shared" si="14"/>
        <v>2.703862661</v>
      </c>
      <c r="AI24" s="15">
        <f t="shared" si="15"/>
        <v>1.703862661</v>
      </c>
      <c r="AJ24" s="15">
        <f t="shared" si="16"/>
        <v>41.5306867</v>
      </c>
      <c r="AK24" s="15">
        <f t="shared" si="17"/>
        <v>66.70017167</v>
      </c>
      <c r="AL24" s="15">
        <f t="shared" si="18"/>
        <v>2.68716963</v>
      </c>
      <c r="AM24" s="15">
        <f t="shared" si="19"/>
        <v>87.60021459</v>
      </c>
      <c r="AN24" s="15">
        <f t="shared" si="20"/>
        <v>48.5760515</v>
      </c>
      <c r="AO24" s="15">
        <f t="shared" si="21"/>
        <v>122.7323819</v>
      </c>
      <c r="AP24" s="5">
        <f t="shared" si="22"/>
        <v>268.1323003</v>
      </c>
      <c r="AQ24" s="5">
        <f t="shared" si="23"/>
        <v>138.941609</v>
      </c>
    </row>
    <row r="25" ht="15.75" customHeight="1">
      <c r="A25" s="16">
        <v>38457.0</v>
      </c>
      <c r="B25" s="17">
        <v>0.16224537037037037</v>
      </c>
      <c r="C25" s="5" t="s">
        <v>35</v>
      </c>
      <c r="D25" s="18" t="s">
        <v>58</v>
      </c>
      <c r="E25" s="18"/>
      <c r="F25" s="5" t="s">
        <v>37</v>
      </c>
      <c r="G25" s="5">
        <v>6.0</v>
      </c>
      <c r="H25" s="5">
        <v>4.0</v>
      </c>
      <c r="I25" s="5">
        <v>4.0</v>
      </c>
      <c r="J25" s="5">
        <f t="shared" si="3"/>
        <v>7</v>
      </c>
      <c r="K25" s="5">
        <v>1.0</v>
      </c>
      <c r="L25" s="5">
        <v>92.89</v>
      </c>
      <c r="M25" s="5">
        <v>16.27</v>
      </c>
      <c r="N25" s="5">
        <v>35.79</v>
      </c>
      <c r="O25" s="5">
        <v>55.15</v>
      </c>
      <c r="P25" s="5">
        <v>37.7</v>
      </c>
      <c r="Q25" s="5">
        <v>20.17</v>
      </c>
      <c r="R25" s="5">
        <v>0.7</v>
      </c>
      <c r="S25" s="5">
        <v>0.23</v>
      </c>
      <c r="T25" s="5">
        <v>2.45</v>
      </c>
      <c r="U25" s="5">
        <v>0.44</v>
      </c>
      <c r="V25" s="5">
        <v>4.38</v>
      </c>
      <c r="W25" s="5">
        <v>1.59</v>
      </c>
      <c r="X25" s="5">
        <f t="shared" si="4"/>
        <v>17.51534073</v>
      </c>
      <c r="Y25" s="13">
        <f t="shared" si="5"/>
        <v>38.52944343</v>
      </c>
      <c r="Z25" s="13">
        <f t="shared" si="6"/>
        <v>59.37129939</v>
      </c>
      <c r="AA25" s="13">
        <f t="shared" si="7"/>
        <v>40.58563893</v>
      </c>
      <c r="AB25" s="13">
        <f t="shared" si="8"/>
        <v>21.7138551</v>
      </c>
      <c r="AC25" s="13">
        <f t="shared" si="9"/>
        <v>0.7535795026</v>
      </c>
      <c r="AD25" s="13">
        <f t="shared" si="10"/>
        <v>0.2476046937</v>
      </c>
      <c r="AE25" s="13">
        <f t="shared" si="11"/>
        <v>2.637528259</v>
      </c>
      <c r="AF25" s="13">
        <f t="shared" si="12"/>
        <v>0.4736785445</v>
      </c>
      <c r="AG25" s="13">
        <f t="shared" si="13"/>
        <v>4.715254602</v>
      </c>
      <c r="AH25" s="13">
        <f t="shared" si="14"/>
        <v>1.711702013</v>
      </c>
      <c r="AI25" s="15">
        <f t="shared" si="15"/>
        <v>0.7117020131</v>
      </c>
      <c r="AJ25" s="15">
        <f t="shared" si="16"/>
        <v>55.21530843</v>
      </c>
      <c r="AK25" s="15">
        <f t="shared" si="17"/>
        <v>58.88556357</v>
      </c>
      <c r="AL25" s="15">
        <f t="shared" si="18"/>
        <v>2.021178604</v>
      </c>
      <c r="AM25" s="15">
        <f t="shared" si="19"/>
        <v>64.01173431</v>
      </c>
      <c r="AN25" s="15">
        <f t="shared" si="20"/>
        <v>49.64886425</v>
      </c>
      <c r="AO25" s="15">
        <f t="shared" si="21"/>
        <v>96.93690922</v>
      </c>
      <c r="AP25" s="5">
        <f t="shared" si="22"/>
        <v>159.2900869</v>
      </c>
      <c r="AQ25" s="5">
        <f t="shared" si="23"/>
        <v>92.26220245</v>
      </c>
      <c r="AR25" s="5">
        <f t="shared" ref="AR25:BB25" si="29">AVERAGE(X25:X28)</f>
        <v>15.93992714</v>
      </c>
      <c r="AS25" s="5">
        <f t="shared" si="29"/>
        <v>37.33320891</v>
      </c>
      <c r="AT25" s="5">
        <f t="shared" si="29"/>
        <v>59.22096858</v>
      </c>
      <c r="AU25" s="5">
        <f t="shared" si="29"/>
        <v>40.58926146</v>
      </c>
      <c r="AV25" s="5">
        <f t="shared" si="29"/>
        <v>19.5382098</v>
      </c>
      <c r="AW25" s="5">
        <f t="shared" si="29"/>
        <v>0.6920068608</v>
      </c>
      <c r="AX25" s="5">
        <f t="shared" si="29"/>
        <v>0.249421506</v>
      </c>
      <c r="AY25" s="5">
        <f t="shared" si="29"/>
        <v>2.518295336</v>
      </c>
      <c r="AZ25" s="5">
        <f t="shared" si="29"/>
        <v>0.439868049</v>
      </c>
      <c r="BA25" s="5">
        <f t="shared" si="29"/>
        <v>4.256756055</v>
      </c>
      <c r="BB25" s="5">
        <f t="shared" si="29"/>
        <v>1.791514736</v>
      </c>
      <c r="BC25" s="5">
        <f>Average(AO25,AO28)</f>
        <v>96.85632393</v>
      </c>
      <c r="BD25" s="5">
        <f>AVERAGE(AP25,AP28)</f>
        <v>161.3048768</v>
      </c>
      <c r="BE25" s="5">
        <f>average(AQ25,AQ28)</f>
        <v>94.53086332</v>
      </c>
    </row>
    <row r="26" ht="15.75" customHeight="1">
      <c r="A26" s="16">
        <v>38457.0</v>
      </c>
      <c r="B26" s="17">
        <v>0.16302083333333334</v>
      </c>
      <c r="C26" s="5" t="s">
        <v>35</v>
      </c>
      <c r="D26" s="5" t="s">
        <v>59</v>
      </c>
      <c r="F26" s="5" t="s">
        <v>37</v>
      </c>
      <c r="G26" s="5">
        <v>6.0</v>
      </c>
      <c r="H26" s="5">
        <v>4.0</v>
      </c>
      <c r="I26" s="5">
        <v>4.0</v>
      </c>
      <c r="J26" s="5">
        <f t="shared" si="3"/>
        <v>7</v>
      </c>
      <c r="K26" s="5">
        <v>2.0</v>
      </c>
      <c r="L26" s="5">
        <v>93.09</v>
      </c>
      <c r="M26" s="5">
        <v>13.05</v>
      </c>
      <c r="N26" s="5">
        <v>33.45</v>
      </c>
      <c r="O26" s="5">
        <v>55.78</v>
      </c>
      <c r="P26" s="5">
        <v>38.21</v>
      </c>
      <c r="Q26" s="5">
        <v>17.56</v>
      </c>
      <c r="R26" s="5">
        <v>0.6</v>
      </c>
      <c r="S26" s="5">
        <v>0.23</v>
      </c>
      <c r="T26" s="5">
        <v>2.09</v>
      </c>
      <c r="U26" s="5">
        <v>0.37</v>
      </c>
      <c r="V26" s="5">
        <v>3.65</v>
      </c>
      <c r="W26" s="5">
        <v>1.73</v>
      </c>
      <c r="X26" s="5">
        <f t="shared" si="4"/>
        <v>14.01869159</v>
      </c>
      <c r="Y26" s="13">
        <f t="shared" si="5"/>
        <v>35.9329681</v>
      </c>
      <c r="Z26" s="13">
        <f t="shared" si="6"/>
        <v>59.92050704</v>
      </c>
      <c r="AA26" s="13">
        <f t="shared" si="7"/>
        <v>41.04629928</v>
      </c>
      <c r="AB26" s="13">
        <f t="shared" si="8"/>
        <v>18.86346546</v>
      </c>
      <c r="AC26" s="13">
        <f t="shared" si="9"/>
        <v>0.6445375443</v>
      </c>
      <c r="AD26" s="13">
        <f t="shared" si="10"/>
        <v>0.2470727253</v>
      </c>
      <c r="AE26" s="13">
        <f t="shared" si="11"/>
        <v>2.245139113</v>
      </c>
      <c r="AF26" s="13">
        <f t="shared" si="12"/>
        <v>0.397464819</v>
      </c>
      <c r="AG26" s="13">
        <f t="shared" si="13"/>
        <v>3.920936728</v>
      </c>
      <c r="AH26" s="13">
        <f t="shared" si="14"/>
        <v>1.858416586</v>
      </c>
      <c r="AI26" s="15">
        <f t="shared" si="15"/>
        <v>0.8584165861</v>
      </c>
      <c r="AJ26" s="15">
        <f t="shared" si="16"/>
        <v>55.72607154</v>
      </c>
      <c r="AK26" s="15">
        <f t="shared" si="17"/>
        <v>60.90821785</v>
      </c>
      <c r="AL26" s="15">
        <f t="shared" si="18"/>
        <v>2.002653281</v>
      </c>
      <c r="AM26" s="15">
        <f t="shared" si="19"/>
        <v>60.15103663</v>
      </c>
      <c r="AN26" s="15">
        <f t="shared" si="20"/>
        <v>49.95474272</v>
      </c>
      <c r="AO26" s="15">
        <f t="shared" si="21"/>
        <v>90.85558745</v>
      </c>
      <c r="AP26" s="5">
        <f t="shared" si="22"/>
        <v>147.9286506</v>
      </c>
      <c r="AQ26" s="5">
        <f t="shared" si="23"/>
        <v>94.55662195</v>
      </c>
    </row>
    <row r="27" ht="15.75" customHeight="1">
      <c r="A27" s="16">
        <v>38457.0</v>
      </c>
      <c r="B27" s="17">
        <v>0.16385416666666666</v>
      </c>
      <c r="C27" s="5" t="s">
        <v>35</v>
      </c>
      <c r="D27" s="5" t="s">
        <v>60</v>
      </c>
      <c r="F27" s="5" t="s">
        <v>37</v>
      </c>
      <c r="G27" s="5">
        <v>6.0</v>
      </c>
      <c r="H27" s="5">
        <v>4.0</v>
      </c>
      <c r="I27" s="5">
        <v>4.0</v>
      </c>
      <c r="J27" s="5">
        <f t="shared" si="3"/>
        <v>7</v>
      </c>
      <c r="K27" s="5">
        <v>3.0</v>
      </c>
      <c r="L27" s="5">
        <v>93.54</v>
      </c>
      <c r="M27" s="5">
        <v>14.29</v>
      </c>
      <c r="N27" s="5">
        <v>35.52</v>
      </c>
      <c r="O27" s="5">
        <v>55.92</v>
      </c>
      <c r="P27" s="5">
        <v>37.97</v>
      </c>
      <c r="Q27" s="5">
        <v>17.31</v>
      </c>
      <c r="R27" s="5">
        <v>0.62</v>
      </c>
      <c r="S27" s="5">
        <v>0.23</v>
      </c>
      <c r="T27" s="5">
        <v>2.42</v>
      </c>
      <c r="U27" s="5">
        <v>0.39</v>
      </c>
      <c r="V27" s="5">
        <v>3.74</v>
      </c>
      <c r="W27" s="5">
        <v>1.66</v>
      </c>
      <c r="X27" s="5">
        <f t="shared" si="4"/>
        <v>15.27688689</v>
      </c>
      <c r="Y27" s="13">
        <f t="shared" si="5"/>
        <v>37.97305965</v>
      </c>
      <c r="Z27" s="13">
        <f t="shared" si="6"/>
        <v>59.78191148</v>
      </c>
      <c r="AA27" s="13">
        <f t="shared" si="7"/>
        <v>40.59226</v>
      </c>
      <c r="AB27" s="13">
        <f t="shared" si="8"/>
        <v>18.50545221</v>
      </c>
      <c r="AC27" s="13">
        <f t="shared" si="9"/>
        <v>0.6628180458</v>
      </c>
      <c r="AD27" s="13">
        <f t="shared" si="10"/>
        <v>0.2458841137</v>
      </c>
      <c r="AE27" s="13">
        <f t="shared" si="11"/>
        <v>2.587128501</v>
      </c>
      <c r="AF27" s="13">
        <f t="shared" si="12"/>
        <v>0.416933932</v>
      </c>
      <c r="AG27" s="13">
        <f t="shared" si="13"/>
        <v>3.998289502</v>
      </c>
      <c r="AH27" s="13">
        <f t="shared" si="14"/>
        <v>1.774641864</v>
      </c>
      <c r="AI27" s="15">
        <f t="shared" si="15"/>
        <v>0.7746418644</v>
      </c>
      <c r="AJ27" s="15">
        <f t="shared" si="16"/>
        <v>55.59717768</v>
      </c>
      <c r="AK27" s="15">
        <f t="shared" si="17"/>
        <v>59.31898653</v>
      </c>
      <c r="AL27" s="15">
        <f t="shared" si="18"/>
        <v>2.007296137</v>
      </c>
      <c r="AM27" s="15">
        <f t="shared" si="19"/>
        <v>61.45435108</v>
      </c>
      <c r="AN27" s="15">
        <f t="shared" si="20"/>
        <v>49.65326064</v>
      </c>
      <c r="AO27" s="15">
        <f t="shared" si="21"/>
        <v>92.81262306</v>
      </c>
      <c r="AP27" s="5">
        <f t="shared" si="22"/>
        <v>151.4653819</v>
      </c>
      <c r="AQ27" s="5">
        <f t="shared" si="23"/>
        <v>92.30292444</v>
      </c>
    </row>
    <row r="28" ht="15.75" customHeight="1">
      <c r="A28" s="16">
        <v>38457.0</v>
      </c>
      <c r="B28" s="17">
        <v>0.1645023148148148</v>
      </c>
      <c r="C28" s="5" t="s">
        <v>35</v>
      </c>
      <c r="D28" s="5" t="s">
        <v>61</v>
      </c>
      <c r="F28" s="5" t="s">
        <v>37</v>
      </c>
      <c r="G28" s="5">
        <v>6.0</v>
      </c>
      <c r="H28" s="5">
        <v>4.0</v>
      </c>
      <c r="I28" s="5">
        <v>4.0</v>
      </c>
      <c r="J28" s="5">
        <f t="shared" si="3"/>
        <v>7</v>
      </c>
      <c r="K28" s="5">
        <v>4.0</v>
      </c>
      <c r="L28" s="5">
        <v>93.34</v>
      </c>
      <c r="M28" s="5">
        <v>15.82</v>
      </c>
      <c r="N28" s="5">
        <v>34.44</v>
      </c>
      <c r="O28" s="5">
        <v>53.96</v>
      </c>
      <c r="P28" s="5">
        <v>37.46</v>
      </c>
      <c r="Q28" s="5">
        <v>17.8</v>
      </c>
      <c r="R28" s="5">
        <v>0.66</v>
      </c>
      <c r="S28" s="5">
        <v>0.24</v>
      </c>
      <c r="T28" s="5">
        <v>2.43</v>
      </c>
      <c r="U28" s="5">
        <v>0.44</v>
      </c>
      <c r="V28" s="5">
        <v>4.1</v>
      </c>
      <c r="W28" s="5">
        <v>1.7</v>
      </c>
      <c r="X28" s="5">
        <f t="shared" si="4"/>
        <v>16.94878937</v>
      </c>
      <c r="Y28" s="13">
        <f t="shared" si="5"/>
        <v>36.89736447</v>
      </c>
      <c r="Z28" s="13">
        <f t="shared" si="6"/>
        <v>57.81015642</v>
      </c>
      <c r="AA28" s="13">
        <f t="shared" si="7"/>
        <v>40.13284765</v>
      </c>
      <c r="AB28" s="13">
        <f t="shared" si="8"/>
        <v>19.07006642</v>
      </c>
      <c r="AC28" s="13">
        <f t="shared" si="9"/>
        <v>0.7070923505</v>
      </c>
      <c r="AD28" s="13">
        <f t="shared" si="10"/>
        <v>0.2571244911</v>
      </c>
      <c r="AE28" s="13">
        <f t="shared" si="11"/>
        <v>2.603385472</v>
      </c>
      <c r="AF28" s="13">
        <f t="shared" si="12"/>
        <v>0.4713949004</v>
      </c>
      <c r="AG28" s="13">
        <f t="shared" si="13"/>
        <v>4.39254339</v>
      </c>
      <c r="AH28" s="13">
        <f t="shared" si="14"/>
        <v>1.821298479</v>
      </c>
      <c r="AI28" s="15">
        <f t="shared" si="15"/>
        <v>0.8212984787</v>
      </c>
      <c r="AJ28" s="15">
        <f t="shared" si="16"/>
        <v>53.76344547</v>
      </c>
      <c r="AK28" s="15">
        <f t="shared" si="17"/>
        <v>60.15695307</v>
      </c>
      <c r="AL28" s="15">
        <f t="shared" si="18"/>
        <v>2.075759822</v>
      </c>
      <c r="AM28" s="15">
        <f t="shared" si="19"/>
        <v>65.00664238</v>
      </c>
      <c r="AN28" s="15">
        <f t="shared" si="20"/>
        <v>49.34821084</v>
      </c>
      <c r="AO28" s="15">
        <f t="shared" si="21"/>
        <v>96.77573864</v>
      </c>
      <c r="AP28" s="5">
        <f t="shared" si="22"/>
        <v>163.3196667</v>
      </c>
      <c r="AQ28" s="5">
        <f t="shared" si="23"/>
        <v>96.7995242</v>
      </c>
    </row>
    <row r="29" ht="15.75" customHeight="1">
      <c r="A29" s="16">
        <v>38457.0</v>
      </c>
      <c r="B29" s="17">
        <v>0.1653125</v>
      </c>
      <c r="C29" s="5" t="s">
        <v>35</v>
      </c>
      <c r="D29" s="18" t="s">
        <v>62</v>
      </c>
      <c r="E29" s="18"/>
      <c r="F29" s="5" t="s">
        <v>63</v>
      </c>
      <c r="G29" s="5">
        <v>6.0</v>
      </c>
      <c r="H29" s="5">
        <v>5.0</v>
      </c>
      <c r="I29" s="5">
        <v>1.0</v>
      </c>
      <c r="J29" s="5">
        <f t="shared" si="3"/>
        <v>4</v>
      </c>
      <c r="K29" s="5">
        <v>1.0</v>
      </c>
      <c r="L29" s="5">
        <v>93.54</v>
      </c>
      <c r="M29" s="5">
        <v>26.39</v>
      </c>
      <c r="N29" s="5">
        <v>25.33</v>
      </c>
      <c r="O29" s="5">
        <v>42.02</v>
      </c>
      <c r="P29" s="5">
        <v>37.58</v>
      </c>
      <c r="Q29" s="5">
        <v>21.62</v>
      </c>
      <c r="R29" s="5">
        <v>0.8</v>
      </c>
      <c r="S29" s="5">
        <v>0.32</v>
      </c>
      <c r="T29" s="5">
        <v>2.81</v>
      </c>
      <c r="U29" s="5">
        <v>0.63</v>
      </c>
      <c r="V29" s="5">
        <v>3.18</v>
      </c>
      <c r="W29" s="5">
        <v>2.72</v>
      </c>
      <c r="X29" s="5">
        <f t="shared" si="4"/>
        <v>28.2125294</v>
      </c>
      <c r="Y29" s="13">
        <f t="shared" si="5"/>
        <v>27.07932435</v>
      </c>
      <c r="Z29" s="13">
        <f t="shared" si="6"/>
        <v>44.92195852</v>
      </c>
      <c r="AA29" s="13">
        <f t="shared" si="7"/>
        <v>40.17532606</v>
      </c>
      <c r="AB29" s="13">
        <f t="shared" si="8"/>
        <v>23.11310669</v>
      </c>
      <c r="AC29" s="13">
        <f t="shared" si="9"/>
        <v>0.8552490913</v>
      </c>
      <c r="AD29" s="13">
        <f t="shared" si="10"/>
        <v>0.3420996365</v>
      </c>
      <c r="AE29" s="13">
        <f t="shared" si="11"/>
        <v>3.004062433</v>
      </c>
      <c r="AF29" s="13">
        <f t="shared" si="12"/>
        <v>0.6735086594</v>
      </c>
      <c r="AG29" s="13">
        <f t="shared" si="13"/>
        <v>3.399615138</v>
      </c>
      <c r="AH29" s="13">
        <f t="shared" si="14"/>
        <v>2.90784691</v>
      </c>
      <c r="AI29" s="15">
        <f t="shared" si="15"/>
        <v>1.90784691</v>
      </c>
      <c r="AJ29" s="15">
        <f t="shared" si="16"/>
        <v>41.77742142</v>
      </c>
      <c r="AK29" s="15">
        <f t="shared" si="17"/>
        <v>67.80520633</v>
      </c>
      <c r="AL29" s="15">
        <f t="shared" si="18"/>
        <v>2.671299381</v>
      </c>
      <c r="AM29" s="15">
        <f t="shared" si="19"/>
        <v>89.34295489</v>
      </c>
      <c r="AN29" s="15">
        <f t="shared" si="20"/>
        <v>49.37641651</v>
      </c>
      <c r="AO29" s="15">
        <f t="shared" si="21"/>
        <v>126.8930659</v>
      </c>
      <c r="AP29" s="5">
        <f t="shared" si="22"/>
        <v>275.5848523</v>
      </c>
      <c r="AQ29" s="5">
        <f t="shared" si="23"/>
        <v>140.4093068</v>
      </c>
      <c r="AR29" s="5">
        <f t="shared" ref="AR29:BB29" si="30">AVERAGE(X29:X32)</f>
        <v>25.91418889</v>
      </c>
      <c r="AS29" s="5">
        <f t="shared" si="30"/>
        <v>29.29795114</v>
      </c>
      <c r="AT29" s="5">
        <f t="shared" si="30"/>
        <v>43.92384532</v>
      </c>
      <c r="AU29" s="5">
        <f t="shared" si="30"/>
        <v>41.52872485</v>
      </c>
      <c r="AV29" s="5">
        <f t="shared" si="30"/>
        <v>22.26807285</v>
      </c>
      <c r="AW29" s="5">
        <f t="shared" si="30"/>
        <v>0.9240925256</v>
      </c>
      <c r="AX29" s="5">
        <f t="shared" si="30"/>
        <v>0.3015494027</v>
      </c>
      <c r="AY29" s="5">
        <f t="shared" si="30"/>
        <v>2.447084769</v>
      </c>
      <c r="AZ29" s="5">
        <f t="shared" si="30"/>
        <v>0.5788402995</v>
      </c>
      <c r="BA29" s="5">
        <f t="shared" si="30"/>
        <v>2.820240299</v>
      </c>
      <c r="BB29" s="5">
        <f t="shared" si="30"/>
        <v>3.154551047</v>
      </c>
      <c r="BC29" s="5">
        <f>Average(AO29,AO32)</f>
        <v>126.1667493</v>
      </c>
      <c r="BD29" s="5">
        <f>AVERAGE(AP29,AP32)</f>
        <v>279.6122929</v>
      </c>
      <c r="BE29" s="5">
        <f>average(AQ29,AQ32)</f>
        <v>139.7416513</v>
      </c>
    </row>
    <row r="30" ht="15.75" customHeight="1">
      <c r="A30" s="16">
        <v>38457.0</v>
      </c>
      <c r="B30" s="17">
        <v>0.16722222222222224</v>
      </c>
      <c r="C30" s="5" t="s">
        <v>35</v>
      </c>
      <c r="D30" s="5" t="s">
        <v>64</v>
      </c>
      <c r="F30" s="5" t="s">
        <v>63</v>
      </c>
      <c r="G30" s="5">
        <v>6.0</v>
      </c>
      <c r="H30" s="5">
        <v>5.0</v>
      </c>
      <c r="I30" s="5">
        <v>1.0</v>
      </c>
      <c r="J30" s="5">
        <f t="shared" si="3"/>
        <v>4</v>
      </c>
      <c r="K30" s="5">
        <v>2.0</v>
      </c>
      <c r="L30" s="5">
        <v>92.9</v>
      </c>
      <c r="M30" s="5">
        <v>21.46</v>
      </c>
      <c r="N30" s="5">
        <v>26.35</v>
      </c>
      <c r="O30" s="5">
        <v>41.7</v>
      </c>
      <c r="P30" s="5">
        <v>37.25</v>
      </c>
      <c r="Q30" s="5">
        <v>17.6</v>
      </c>
      <c r="R30" s="5">
        <v>0.83</v>
      </c>
      <c r="S30" s="5">
        <v>0.26</v>
      </c>
      <c r="T30" s="5">
        <v>1.88</v>
      </c>
      <c r="U30" s="5">
        <v>0.49</v>
      </c>
      <c r="V30" s="5">
        <v>3.02</v>
      </c>
      <c r="W30" s="5">
        <v>3.05</v>
      </c>
      <c r="X30" s="5">
        <f t="shared" si="4"/>
        <v>23.10010764</v>
      </c>
      <c r="Y30" s="13">
        <f t="shared" si="5"/>
        <v>28.36383208</v>
      </c>
      <c r="Z30" s="13">
        <f t="shared" si="6"/>
        <v>44.88697524</v>
      </c>
      <c r="AA30" s="13">
        <f t="shared" si="7"/>
        <v>40.09687836</v>
      </c>
      <c r="AB30" s="13">
        <f t="shared" si="8"/>
        <v>18.94510226</v>
      </c>
      <c r="AC30" s="13">
        <f t="shared" si="9"/>
        <v>0.8934337998</v>
      </c>
      <c r="AD30" s="13">
        <f t="shared" si="10"/>
        <v>0.2798708288</v>
      </c>
      <c r="AE30" s="13">
        <f t="shared" si="11"/>
        <v>2.023681378</v>
      </c>
      <c r="AF30" s="13">
        <f t="shared" si="12"/>
        <v>0.5274488698</v>
      </c>
      <c r="AG30" s="13">
        <f t="shared" si="13"/>
        <v>3.25080732</v>
      </c>
      <c r="AH30" s="13">
        <f t="shared" si="14"/>
        <v>3.283100108</v>
      </c>
      <c r="AI30" s="15">
        <f t="shared" si="15"/>
        <v>2.283100108</v>
      </c>
      <c r="AJ30" s="15">
        <f t="shared" si="16"/>
        <v>41.74488698</v>
      </c>
      <c r="AK30" s="15">
        <f t="shared" si="17"/>
        <v>66.80457481</v>
      </c>
      <c r="AL30" s="15">
        <f t="shared" si="18"/>
        <v>2.673381295</v>
      </c>
      <c r="AM30" s="15">
        <f t="shared" si="19"/>
        <v>84.63832078</v>
      </c>
      <c r="AN30" s="15">
        <f t="shared" si="20"/>
        <v>49.32432723</v>
      </c>
      <c r="AO30" s="15">
        <f t="shared" si="21"/>
        <v>118.6158986</v>
      </c>
      <c r="AP30" s="5">
        <f t="shared" si="22"/>
        <v>257.8093697</v>
      </c>
      <c r="AQ30" s="5">
        <f t="shared" si="23"/>
        <v>138.4450393</v>
      </c>
    </row>
    <row r="31" ht="15.75" customHeight="1">
      <c r="A31" s="16">
        <v>38457.0</v>
      </c>
      <c r="B31" s="17">
        <v>0.16778935185185184</v>
      </c>
      <c r="C31" s="5" t="s">
        <v>35</v>
      </c>
      <c r="D31" s="5" t="s">
        <v>65</v>
      </c>
      <c r="F31" s="5" t="s">
        <v>63</v>
      </c>
      <c r="G31" s="5">
        <v>6.0</v>
      </c>
      <c r="H31" s="5">
        <v>5.0</v>
      </c>
      <c r="I31" s="5">
        <v>1.0</v>
      </c>
      <c r="J31" s="5">
        <f t="shared" si="3"/>
        <v>4</v>
      </c>
      <c r="K31" s="5">
        <v>3.0</v>
      </c>
      <c r="L31" s="5">
        <v>92.56</v>
      </c>
      <c r="M31" s="5">
        <v>24.55</v>
      </c>
      <c r="N31" s="5">
        <v>28.17</v>
      </c>
      <c r="O31" s="5">
        <v>39.56</v>
      </c>
      <c r="P31" s="5">
        <v>39.69</v>
      </c>
      <c r="Q31" s="5">
        <v>20.81</v>
      </c>
      <c r="R31" s="5">
        <v>0.85</v>
      </c>
      <c r="S31" s="5">
        <v>0.28</v>
      </c>
      <c r="T31" s="5">
        <v>2.21</v>
      </c>
      <c r="U31" s="5">
        <v>0.52</v>
      </c>
      <c r="V31" s="5">
        <v>2.22</v>
      </c>
      <c r="W31" s="5">
        <v>2.84</v>
      </c>
      <c r="X31" s="5">
        <f t="shared" si="4"/>
        <v>26.52333621</v>
      </c>
      <c r="Y31" s="13">
        <f t="shared" si="5"/>
        <v>30.43431288</v>
      </c>
      <c r="Z31" s="13">
        <f t="shared" si="6"/>
        <v>42.73984443</v>
      </c>
      <c r="AA31" s="13">
        <f t="shared" si="7"/>
        <v>42.88029386</v>
      </c>
      <c r="AB31" s="13">
        <f t="shared" si="8"/>
        <v>22.48271392</v>
      </c>
      <c r="AC31" s="13">
        <f t="shared" si="9"/>
        <v>0.9183232498</v>
      </c>
      <c r="AD31" s="13">
        <f t="shared" si="10"/>
        <v>0.3025064823</v>
      </c>
      <c r="AE31" s="13">
        <f t="shared" si="11"/>
        <v>2.387640449</v>
      </c>
      <c r="AF31" s="13">
        <f t="shared" si="12"/>
        <v>0.5617977528</v>
      </c>
      <c r="AG31" s="13">
        <f t="shared" si="13"/>
        <v>2.398444252</v>
      </c>
      <c r="AH31" s="13">
        <f t="shared" si="14"/>
        <v>3.068280035</v>
      </c>
      <c r="AI31" s="15">
        <f t="shared" si="15"/>
        <v>2.068280035</v>
      </c>
      <c r="AJ31" s="15">
        <f t="shared" si="16"/>
        <v>39.74805532</v>
      </c>
      <c r="AK31" s="15">
        <f t="shared" si="17"/>
        <v>65.19167027</v>
      </c>
      <c r="AL31" s="15">
        <f t="shared" si="18"/>
        <v>2.80768453</v>
      </c>
      <c r="AM31" s="15">
        <f t="shared" si="19"/>
        <v>89.84356093</v>
      </c>
      <c r="AN31" s="15">
        <f t="shared" si="20"/>
        <v>51.17251513</v>
      </c>
      <c r="AO31" s="15">
        <f t="shared" si="21"/>
        <v>125.976093</v>
      </c>
      <c r="AP31" s="5">
        <f t="shared" si="22"/>
        <v>287.5618923</v>
      </c>
      <c r="AQ31" s="5">
        <f t="shared" si="23"/>
        <v>141.8896466</v>
      </c>
    </row>
    <row r="32" ht="15.75" customHeight="1">
      <c r="A32" s="16">
        <v>38457.0</v>
      </c>
      <c r="B32" s="17">
        <v>0.16841435185185186</v>
      </c>
      <c r="C32" s="5" t="s">
        <v>35</v>
      </c>
      <c r="D32" s="5" t="s">
        <v>66</v>
      </c>
      <c r="F32" s="5" t="s">
        <v>63</v>
      </c>
      <c r="G32" s="5">
        <v>6.0</v>
      </c>
      <c r="H32" s="5">
        <v>5.0</v>
      </c>
      <c r="I32" s="5">
        <v>1.0</v>
      </c>
      <c r="J32" s="5">
        <f t="shared" si="3"/>
        <v>4</v>
      </c>
      <c r="K32" s="5">
        <v>4.0</v>
      </c>
      <c r="L32" s="5">
        <v>92.29</v>
      </c>
      <c r="M32" s="5">
        <v>23.83</v>
      </c>
      <c r="N32" s="5">
        <v>28.9</v>
      </c>
      <c r="O32" s="5">
        <v>39.82</v>
      </c>
      <c r="P32" s="5">
        <v>39.65</v>
      </c>
      <c r="Q32" s="5">
        <v>22.64</v>
      </c>
      <c r="R32" s="5">
        <v>0.95</v>
      </c>
      <c r="S32" s="5">
        <v>0.26</v>
      </c>
      <c r="T32" s="5">
        <v>2.19</v>
      </c>
      <c r="U32" s="5">
        <v>0.51</v>
      </c>
      <c r="V32" s="5">
        <v>2.06</v>
      </c>
      <c r="W32" s="5">
        <v>3.1</v>
      </c>
      <c r="X32" s="5">
        <f t="shared" si="4"/>
        <v>25.82078232</v>
      </c>
      <c r="Y32" s="13">
        <f t="shared" si="5"/>
        <v>31.31433525</v>
      </c>
      <c r="Z32" s="13">
        <f t="shared" si="6"/>
        <v>43.1466031</v>
      </c>
      <c r="AA32" s="13">
        <f t="shared" si="7"/>
        <v>42.96240113</v>
      </c>
      <c r="AB32" s="13">
        <f t="shared" si="8"/>
        <v>24.53136851</v>
      </c>
      <c r="AC32" s="13">
        <f t="shared" si="9"/>
        <v>1.029363961</v>
      </c>
      <c r="AD32" s="13">
        <f t="shared" si="10"/>
        <v>0.2817206631</v>
      </c>
      <c r="AE32" s="13">
        <f t="shared" si="11"/>
        <v>2.372954816</v>
      </c>
      <c r="AF32" s="13">
        <f t="shared" si="12"/>
        <v>0.5526059161</v>
      </c>
      <c r="AG32" s="13">
        <f t="shared" si="13"/>
        <v>2.232094485</v>
      </c>
      <c r="AH32" s="13">
        <f t="shared" si="14"/>
        <v>3.358977137</v>
      </c>
      <c r="AI32" s="15">
        <f t="shared" si="15"/>
        <v>2.358977137</v>
      </c>
      <c r="AJ32" s="15">
        <f t="shared" si="16"/>
        <v>40.12634088</v>
      </c>
      <c r="AK32" s="15">
        <f t="shared" si="17"/>
        <v>64.50613284</v>
      </c>
      <c r="AL32" s="15">
        <f t="shared" si="18"/>
        <v>2.78121547</v>
      </c>
      <c r="AM32" s="15">
        <f t="shared" si="19"/>
        <v>89.05341857</v>
      </c>
      <c r="AN32" s="15">
        <f t="shared" si="20"/>
        <v>51.22703435</v>
      </c>
      <c r="AO32" s="15">
        <f t="shared" si="21"/>
        <v>125.4404328</v>
      </c>
      <c r="AP32" s="5">
        <f t="shared" si="22"/>
        <v>283.6397336</v>
      </c>
      <c r="AQ32" s="5">
        <f t="shared" si="23"/>
        <v>139.0739958</v>
      </c>
    </row>
    <row r="33" ht="15.75" customHeight="1">
      <c r="A33" s="16">
        <v>38457.0</v>
      </c>
      <c r="B33" s="17">
        <v>0.16914351851851853</v>
      </c>
      <c r="C33" s="5" t="s">
        <v>35</v>
      </c>
      <c r="D33" s="18" t="s">
        <v>67</v>
      </c>
      <c r="E33" s="18"/>
      <c r="F33" s="5" t="s">
        <v>46</v>
      </c>
      <c r="G33" s="5">
        <v>6.0</v>
      </c>
      <c r="H33" s="5">
        <v>5.0</v>
      </c>
      <c r="I33" s="5">
        <v>3.0</v>
      </c>
      <c r="J33" s="5">
        <f t="shared" si="3"/>
        <v>6</v>
      </c>
      <c r="K33" s="5">
        <v>1.0</v>
      </c>
      <c r="L33" s="5">
        <v>93.26</v>
      </c>
      <c r="M33" s="5">
        <v>18.63</v>
      </c>
      <c r="N33" s="5">
        <v>34.0</v>
      </c>
      <c r="O33" s="5">
        <v>50.83</v>
      </c>
      <c r="P33" s="5">
        <v>41.14</v>
      </c>
      <c r="Q33" s="5">
        <v>17.51</v>
      </c>
      <c r="R33" s="5">
        <v>0.74</v>
      </c>
      <c r="S33" s="5">
        <v>0.25</v>
      </c>
      <c r="T33" s="5">
        <v>2.38</v>
      </c>
      <c r="U33" s="5">
        <v>0.56</v>
      </c>
      <c r="V33" s="5">
        <v>3.0</v>
      </c>
      <c r="W33" s="5">
        <v>1.93</v>
      </c>
      <c r="X33" s="5">
        <f t="shared" si="4"/>
        <v>19.97641004</v>
      </c>
      <c r="Y33" s="13">
        <f t="shared" si="5"/>
        <v>36.45721638</v>
      </c>
      <c r="Z33" s="13">
        <f t="shared" si="6"/>
        <v>54.50353849</v>
      </c>
      <c r="AA33" s="13">
        <f t="shared" si="7"/>
        <v>44.11323183</v>
      </c>
      <c r="AB33" s="13">
        <f t="shared" si="8"/>
        <v>18.77546644</v>
      </c>
      <c r="AC33" s="13">
        <f t="shared" si="9"/>
        <v>0.7934805919</v>
      </c>
      <c r="AD33" s="13">
        <f t="shared" si="10"/>
        <v>0.2680677675</v>
      </c>
      <c r="AE33" s="13">
        <f t="shared" si="11"/>
        <v>2.552005147</v>
      </c>
      <c r="AF33" s="13">
        <f t="shared" si="12"/>
        <v>0.6004717993</v>
      </c>
      <c r="AG33" s="13">
        <f t="shared" si="13"/>
        <v>3.21681321</v>
      </c>
      <c r="AH33" s="13">
        <f t="shared" si="14"/>
        <v>2.069483165</v>
      </c>
      <c r="AI33" s="15">
        <f t="shared" si="15"/>
        <v>1.069483165</v>
      </c>
      <c r="AJ33" s="15">
        <f t="shared" si="16"/>
        <v>50.6882908</v>
      </c>
      <c r="AK33" s="15">
        <f t="shared" si="17"/>
        <v>60.49982844</v>
      </c>
      <c r="AL33" s="15">
        <f t="shared" si="18"/>
        <v>2.201691914</v>
      </c>
      <c r="AM33" s="15">
        <f t="shared" si="19"/>
        <v>71.3576024</v>
      </c>
      <c r="AN33" s="15">
        <f t="shared" si="20"/>
        <v>51.99118593</v>
      </c>
      <c r="AO33" s="15">
        <f t="shared" si="21"/>
        <v>105.9975176</v>
      </c>
      <c r="AP33" s="5">
        <f t="shared" si="22"/>
        <v>189.7348597</v>
      </c>
      <c r="AQ33" s="5">
        <f t="shared" si="23"/>
        <v>103.2573512</v>
      </c>
      <c r="AR33" s="5">
        <f t="shared" ref="AR33:BB33" si="31">AVERAGE(X33:X36)</f>
        <v>18.6219842</v>
      </c>
      <c r="AS33" s="5">
        <f t="shared" si="31"/>
        <v>37.73539313</v>
      </c>
      <c r="AT33" s="5">
        <f t="shared" si="31"/>
        <v>54.97262779</v>
      </c>
      <c r="AU33" s="5">
        <f t="shared" si="31"/>
        <v>44.43872519</v>
      </c>
      <c r="AV33" s="5">
        <f t="shared" si="31"/>
        <v>18.83767258</v>
      </c>
      <c r="AW33" s="5">
        <f t="shared" si="31"/>
        <v>0.7735302769</v>
      </c>
      <c r="AX33" s="5">
        <f t="shared" si="31"/>
        <v>0.2417036848</v>
      </c>
      <c r="AY33" s="5">
        <f t="shared" si="31"/>
        <v>2.263672586</v>
      </c>
      <c r="AZ33" s="5">
        <f t="shared" si="31"/>
        <v>0.5666279455</v>
      </c>
      <c r="BA33" s="5">
        <f t="shared" si="31"/>
        <v>3.02191984</v>
      </c>
      <c r="BB33" s="5">
        <f t="shared" si="31"/>
        <v>2.041291183</v>
      </c>
      <c r="BC33" s="5">
        <f>Average(AO33,AO36)</f>
        <v>104.6516728</v>
      </c>
      <c r="BD33" s="5">
        <f>AVERAGE(AP33,AP36)</f>
        <v>188.59736</v>
      </c>
      <c r="BE33" s="5">
        <f>average(AQ33,AQ36)</f>
        <v>103.387117</v>
      </c>
    </row>
    <row r="34" ht="15.75" customHeight="1">
      <c r="A34" s="16">
        <v>38457.0</v>
      </c>
      <c r="B34" s="17">
        <v>0.16979166666666667</v>
      </c>
      <c r="C34" s="5" t="s">
        <v>35</v>
      </c>
      <c r="D34" s="5" t="s">
        <v>68</v>
      </c>
      <c r="F34" s="5" t="s">
        <v>46</v>
      </c>
      <c r="G34" s="5">
        <v>6.0</v>
      </c>
      <c r="H34" s="5">
        <v>5.0</v>
      </c>
      <c r="I34" s="5">
        <v>3.0</v>
      </c>
      <c r="J34" s="5">
        <f t="shared" si="3"/>
        <v>6</v>
      </c>
      <c r="K34" s="5">
        <v>2.0</v>
      </c>
      <c r="L34" s="5">
        <v>92.82</v>
      </c>
      <c r="M34" s="5">
        <v>16.77</v>
      </c>
      <c r="N34" s="5">
        <v>35.36</v>
      </c>
      <c r="O34" s="5">
        <v>50.75</v>
      </c>
      <c r="P34" s="5">
        <v>41.12</v>
      </c>
      <c r="Q34" s="5">
        <v>16.56</v>
      </c>
      <c r="R34" s="5">
        <v>0.72</v>
      </c>
      <c r="S34" s="5">
        <v>0.21</v>
      </c>
      <c r="T34" s="5">
        <v>1.91</v>
      </c>
      <c r="U34" s="5">
        <v>0.47</v>
      </c>
      <c r="V34" s="5">
        <v>3.09</v>
      </c>
      <c r="W34" s="5">
        <v>1.98</v>
      </c>
      <c r="X34" s="5">
        <f t="shared" si="4"/>
        <v>18.06722689</v>
      </c>
      <c r="Y34" s="13">
        <f t="shared" si="5"/>
        <v>38.0952381</v>
      </c>
      <c r="Z34" s="13">
        <f t="shared" si="6"/>
        <v>54.67571644</v>
      </c>
      <c r="AA34" s="13">
        <f t="shared" si="7"/>
        <v>44.30079724</v>
      </c>
      <c r="AB34" s="13">
        <f t="shared" si="8"/>
        <v>17.84098255</v>
      </c>
      <c r="AC34" s="13">
        <f t="shared" si="9"/>
        <v>0.7756948933</v>
      </c>
      <c r="AD34" s="13">
        <f t="shared" si="10"/>
        <v>0.2262443439</v>
      </c>
      <c r="AE34" s="13">
        <f t="shared" si="11"/>
        <v>2.057746175</v>
      </c>
      <c r="AF34" s="13">
        <f t="shared" si="12"/>
        <v>0.5063563887</v>
      </c>
      <c r="AG34" s="13">
        <f t="shared" si="13"/>
        <v>3.329023917</v>
      </c>
      <c r="AH34" s="13">
        <f t="shared" si="14"/>
        <v>2.133160957</v>
      </c>
      <c r="AI34" s="15">
        <f t="shared" si="15"/>
        <v>1.133160957</v>
      </c>
      <c r="AJ34" s="15">
        <f t="shared" si="16"/>
        <v>50.84841629</v>
      </c>
      <c r="AK34" s="15">
        <f t="shared" si="17"/>
        <v>59.22380952</v>
      </c>
      <c r="AL34" s="15">
        <f t="shared" si="18"/>
        <v>2.194758621</v>
      </c>
      <c r="AM34" s="15">
        <f t="shared" si="19"/>
        <v>69.35197156</v>
      </c>
      <c r="AN34" s="15">
        <f t="shared" si="20"/>
        <v>52.11572937</v>
      </c>
      <c r="AO34" s="15">
        <f t="shared" si="21"/>
        <v>102.6565663</v>
      </c>
      <c r="AP34" s="5">
        <f t="shared" si="22"/>
        <v>183.1759219</v>
      </c>
      <c r="AQ34" s="5">
        <f t="shared" si="23"/>
        <v>100.7612143</v>
      </c>
    </row>
    <row r="35" ht="15.75" customHeight="1">
      <c r="A35" s="16">
        <v>38457.0</v>
      </c>
      <c r="B35" s="17">
        <v>0.1707175925925926</v>
      </c>
      <c r="C35" s="5" t="s">
        <v>35</v>
      </c>
      <c r="D35" s="5" t="s">
        <v>69</v>
      </c>
      <c r="F35" s="5" t="s">
        <v>46</v>
      </c>
      <c r="G35" s="5">
        <v>6.0</v>
      </c>
      <c r="H35" s="5">
        <v>5.0</v>
      </c>
      <c r="I35" s="5">
        <v>3.0</v>
      </c>
      <c r="J35" s="5">
        <f t="shared" si="3"/>
        <v>6</v>
      </c>
      <c r="K35" s="5">
        <v>3.0</v>
      </c>
      <c r="L35" s="5">
        <v>93.42</v>
      </c>
      <c r="M35" s="5">
        <v>16.63</v>
      </c>
      <c r="N35" s="5">
        <v>36.5</v>
      </c>
      <c r="O35" s="5">
        <v>53.2</v>
      </c>
      <c r="P35" s="5">
        <v>43.76</v>
      </c>
      <c r="Q35" s="5">
        <v>18.89</v>
      </c>
      <c r="R35" s="5">
        <v>0.67</v>
      </c>
      <c r="S35" s="5">
        <v>0.21</v>
      </c>
      <c r="T35" s="5">
        <v>2.11</v>
      </c>
      <c r="U35" s="5">
        <v>0.53</v>
      </c>
      <c r="V35" s="5">
        <v>2.36</v>
      </c>
      <c r="W35" s="5">
        <v>1.77</v>
      </c>
      <c r="X35" s="5">
        <f t="shared" si="4"/>
        <v>17.80132734</v>
      </c>
      <c r="Y35" s="13">
        <f t="shared" si="5"/>
        <v>39.07086277</v>
      </c>
      <c r="Z35" s="13">
        <f t="shared" si="6"/>
        <v>56.94712053</v>
      </c>
      <c r="AA35" s="13">
        <f t="shared" si="7"/>
        <v>46.84221794</v>
      </c>
      <c r="AB35" s="13">
        <f t="shared" si="8"/>
        <v>20.22050953</v>
      </c>
      <c r="AC35" s="13">
        <f t="shared" si="9"/>
        <v>0.7171911796</v>
      </c>
      <c r="AD35" s="13">
        <f t="shared" si="10"/>
        <v>0.2247912653</v>
      </c>
      <c r="AE35" s="13">
        <f t="shared" si="11"/>
        <v>2.258616999</v>
      </c>
      <c r="AF35" s="13">
        <f t="shared" si="12"/>
        <v>0.5673303361</v>
      </c>
      <c r="AG35" s="13">
        <f t="shared" si="13"/>
        <v>2.526225648</v>
      </c>
      <c r="AH35" s="13">
        <f t="shared" si="14"/>
        <v>1.894669236</v>
      </c>
      <c r="AI35" s="15">
        <f t="shared" si="15"/>
        <v>0.8946692357</v>
      </c>
      <c r="AJ35" s="15">
        <f t="shared" si="16"/>
        <v>52.96082209</v>
      </c>
      <c r="AK35" s="15">
        <f t="shared" si="17"/>
        <v>58.4637979</v>
      </c>
      <c r="AL35" s="15">
        <f t="shared" si="18"/>
        <v>2.107218045</v>
      </c>
      <c r="AM35" s="15">
        <f t="shared" si="19"/>
        <v>66.73517448</v>
      </c>
      <c r="AN35" s="15">
        <f t="shared" si="20"/>
        <v>53.80323271</v>
      </c>
      <c r="AO35" s="15">
        <f t="shared" si="21"/>
        <v>101.3348757</v>
      </c>
      <c r="AP35" s="5">
        <f t="shared" si="22"/>
        <v>173.6054299</v>
      </c>
      <c r="AQ35" s="5">
        <f t="shared" si="23"/>
        <v>95.50075188</v>
      </c>
    </row>
    <row r="36" ht="15.75" customHeight="1">
      <c r="A36" s="16">
        <v>38457.0</v>
      </c>
      <c r="B36" s="17">
        <v>0.17135416666666667</v>
      </c>
      <c r="C36" s="5" t="s">
        <v>35</v>
      </c>
      <c r="D36" s="5" t="s">
        <v>70</v>
      </c>
      <c r="F36" s="5" t="s">
        <v>46</v>
      </c>
      <c r="G36" s="5">
        <v>6.0</v>
      </c>
      <c r="H36" s="5">
        <v>5.0</v>
      </c>
      <c r="I36" s="5">
        <v>3.0</v>
      </c>
      <c r="J36" s="5">
        <f t="shared" si="3"/>
        <v>6</v>
      </c>
      <c r="K36" s="5">
        <v>4.0</v>
      </c>
      <c r="L36" s="5">
        <v>92.85</v>
      </c>
      <c r="M36" s="5">
        <v>17.31</v>
      </c>
      <c r="N36" s="5">
        <v>34.65</v>
      </c>
      <c r="O36" s="5">
        <v>49.92</v>
      </c>
      <c r="P36" s="5">
        <v>39.46</v>
      </c>
      <c r="Q36" s="5">
        <v>17.19</v>
      </c>
      <c r="R36" s="5">
        <v>0.75</v>
      </c>
      <c r="S36" s="5">
        <v>0.23</v>
      </c>
      <c r="T36" s="5">
        <v>2.03</v>
      </c>
      <c r="U36" s="5">
        <v>0.55</v>
      </c>
      <c r="V36" s="5">
        <v>2.8</v>
      </c>
      <c r="W36" s="5">
        <v>1.92</v>
      </c>
      <c r="X36" s="5">
        <f t="shared" si="4"/>
        <v>18.64297254</v>
      </c>
      <c r="Y36" s="13">
        <f t="shared" si="5"/>
        <v>37.31825525</v>
      </c>
      <c r="Z36" s="13">
        <f t="shared" si="6"/>
        <v>53.7641357</v>
      </c>
      <c r="AA36" s="13">
        <f t="shared" si="7"/>
        <v>42.49865374</v>
      </c>
      <c r="AB36" s="13">
        <f t="shared" si="8"/>
        <v>18.51373183</v>
      </c>
      <c r="AC36" s="13">
        <f t="shared" si="9"/>
        <v>0.8077544426</v>
      </c>
      <c r="AD36" s="13">
        <f t="shared" si="10"/>
        <v>0.2477113624</v>
      </c>
      <c r="AE36" s="13">
        <f t="shared" si="11"/>
        <v>2.186322025</v>
      </c>
      <c r="AF36" s="13">
        <f t="shared" si="12"/>
        <v>0.5923532579</v>
      </c>
      <c r="AG36" s="13">
        <f t="shared" si="13"/>
        <v>3.015616586</v>
      </c>
      <c r="AH36" s="13">
        <f t="shared" si="14"/>
        <v>2.067851373</v>
      </c>
      <c r="AI36" s="15">
        <f t="shared" si="15"/>
        <v>1.067851373</v>
      </c>
      <c r="AJ36" s="15">
        <f t="shared" si="16"/>
        <v>50.0006462</v>
      </c>
      <c r="AK36" s="15">
        <f t="shared" si="17"/>
        <v>59.82907916</v>
      </c>
      <c r="AL36" s="15">
        <f t="shared" si="18"/>
        <v>2.231971154</v>
      </c>
      <c r="AM36" s="15">
        <f t="shared" si="19"/>
        <v>70.71017771</v>
      </c>
      <c r="AN36" s="15">
        <f t="shared" si="20"/>
        <v>50.91910609</v>
      </c>
      <c r="AO36" s="15">
        <f t="shared" si="21"/>
        <v>103.305828</v>
      </c>
      <c r="AP36" s="5">
        <f t="shared" si="22"/>
        <v>187.4598602</v>
      </c>
      <c r="AQ36" s="5">
        <f t="shared" si="23"/>
        <v>103.5168828</v>
      </c>
    </row>
    <row r="37" ht="15.75" customHeight="1">
      <c r="A37" s="16">
        <v>38457.0</v>
      </c>
      <c r="B37" s="17">
        <v>0.17211805555555557</v>
      </c>
      <c r="C37" s="5" t="s">
        <v>35</v>
      </c>
      <c r="D37" s="18" t="s">
        <v>71</v>
      </c>
      <c r="E37" s="18"/>
      <c r="F37" s="5" t="s">
        <v>37</v>
      </c>
      <c r="G37" s="5">
        <v>6.0</v>
      </c>
      <c r="H37" s="5">
        <v>5.0</v>
      </c>
      <c r="I37" s="5">
        <v>5.0</v>
      </c>
      <c r="J37" s="5">
        <f t="shared" si="3"/>
        <v>8</v>
      </c>
      <c r="K37" s="5">
        <v>1.0</v>
      </c>
      <c r="L37" s="5">
        <v>92.6</v>
      </c>
      <c r="M37" s="5">
        <v>11.36</v>
      </c>
      <c r="N37" s="5">
        <v>37.96</v>
      </c>
      <c r="O37" s="5">
        <v>58.81</v>
      </c>
      <c r="P37" s="5">
        <v>39.11</v>
      </c>
      <c r="Q37" s="5">
        <v>14.04</v>
      </c>
      <c r="R37" s="5">
        <v>0.53</v>
      </c>
      <c r="S37" s="5">
        <v>0.18</v>
      </c>
      <c r="T37" s="5">
        <v>1.67</v>
      </c>
      <c r="U37" s="5">
        <v>0.34</v>
      </c>
      <c r="V37" s="5">
        <v>3.23</v>
      </c>
      <c r="W37" s="5">
        <v>1.61</v>
      </c>
      <c r="X37" s="5">
        <f t="shared" si="4"/>
        <v>12.26781857</v>
      </c>
      <c r="Y37" s="13">
        <f t="shared" si="5"/>
        <v>40.99352052</v>
      </c>
      <c r="Z37" s="13">
        <f t="shared" si="6"/>
        <v>63.50971922</v>
      </c>
      <c r="AA37" s="13">
        <f t="shared" si="7"/>
        <v>42.23542117</v>
      </c>
      <c r="AB37" s="13">
        <f t="shared" si="8"/>
        <v>15.16198704</v>
      </c>
      <c r="AC37" s="13">
        <f t="shared" si="9"/>
        <v>0.5723542117</v>
      </c>
      <c r="AD37" s="13">
        <f t="shared" si="10"/>
        <v>0.1943844492</v>
      </c>
      <c r="AE37" s="13">
        <f t="shared" si="11"/>
        <v>1.803455724</v>
      </c>
      <c r="AF37" s="13">
        <f t="shared" si="12"/>
        <v>0.3671706263</v>
      </c>
      <c r="AG37" s="13">
        <f t="shared" si="13"/>
        <v>3.48812095</v>
      </c>
      <c r="AH37" s="13">
        <f t="shared" si="14"/>
        <v>1.738660907</v>
      </c>
      <c r="AI37" s="15">
        <f t="shared" si="15"/>
        <v>0.7386609071</v>
      </c>
      <c r="AJ37" s="15">
        <f t="shared" si="16"/>
        <v>59.06403888</v>
      </c>
      <c r="AK37" s="15">
        <f t="shared" si="17"/>
        <v>56.96604752</v>
      </c>
      <c r="AL37" s="15">
        <f t="shared" si="18"/>
        <v>1.889474579</v>
      </c>
      <c r="AM37" s="15">
        <f t="shared" si="19"/>
        <v>54.9424406</v>
      </c>
      <c r="AN37" s="15">
        <f t="shared" si="20"/>
        <v>50.74431965</v>
      </c>
      <c r="AO37" s="15">
        <f t="shared" si="21"/>
        <v>86.10036607</v>
      </c>
      <c r="AP37" s="5">
        <f t="shared" si="22"/>
        <v>132.2637829</v>
      </c>
      <c r="AQ37" s="5">
        <f t="shared" si="23"/>
        <v>83.43868113</v>
      </c>
      <c r="AR37" s="5">
        <f t="shared" ref="AR37:BB37" si="32">AVERAGE(X37:X40)</f>
        <v>13.31452244</v>
      </c>
      <c r="AS37" s="5">
        <f t="shared" si="32"/>
        <v>40.96274921</v>
      </c>
      <c r="AT37" s="5">
        <f t="shared" si="32"/>
        <v>63.0093516</v>
      </c>
      <c r="AU37" s="5">
        <f t="shared" si="32"/>
        <v>42.49319666</v>
      </c>
      <c r="AV37" s="5">
        <f t="shared" si="32"/>
        <v>15.95055451</v>
      </c>
      <c r="AW37" s="5">
        <f t="shared" si="32"/>
        <v>0.6179413443</v>
      </c>
      <c r="AX37" s="5">
        <f t="shared" si="32"/>
        <v>0.202388596</v>
      </c>
      <c r="AY37" s="5">
        <f t="shared" si="32"/>
        <v>1.956412311</v>
      </c>
      <c r="AZ37" s="5">
        <f t="shared" si="32"/>
        <v>0.3831745594</v>
      </c>
      <c r="BA37" s="5">
        <f t="shared" si="32"/>
        <v>3.802119538</v>
      </c>
      <c r="BB37" s="5">
        <f t="shared" si="32"/>
        <v>1.635293522</v>
      </c>
      <c r="BC37" s="5">
        <f>Average(AO37,AO40)</f>
        <v>86.6286969</v>
      </c>
      <c r="BD37" s="5">
        <f>AVERAGE(AP37,AP40)</f>
        <v>132.7684766</v>
      </c>
      <c r="BE37" s="5">
        <f>average(AQ37,AQ40)</f>
        <v>81.90619768</v>
      </c>
    </row>
    <row r="38" ht="15.75" customHeight="1">
      <c r="A38" s="16">
        <v>38457.0</v>
      </c>
      <c r="B38" s="17">
        <v>0.17297453703703702</v>
      </c>
      <c r="C38" s="5" t="s">
        <v>35</v>
      </c>
      <c r="D38" s="5" t="s">
        <v>72</v>
      </c>
      <c r="F38" s="5" t="s">
        <v>37</v>
      </c>
      <c r="G38" s="5">
        <v>6.0</v>
      </c>
      <c r="H38" s="5">
        <v>5.0</v>
      </c>
      <c r="I38" s="5">
        <v>5.0</v>
      </c>
      <c r="J38" s="5">
        <f t="shared" si="3"/>
        <v>8</v>
      </c>
      <c r="K38" s="5">
        <v>2.0</v>
      </c>
      <c r="L38" s="5">
        <v>92.6</v>
      </c>
      <c r="M38" s="5">
        <v>13.98</v>
      </c>
      <c r="N38" s="5">
        <v>35.98</v>
      </c>
      <c r="O38" s="5">
        <v>57.33</v>
      </c>
      <c r="P38" s="5">
        <v>39.76</v>
      </c>
      <c r="Q38" s="5">
        <v>14.7</v>
      </c>
      <c r="R38" s="5">
        <v>0.58</v>
      </c>
      <c r="S38" s="5">
        <v>0.2</v>
      </c>
      <c r="T38" s="5">
        <v>1.88</v>
      </c>
      <c r="U38" s="5">
        <v>0.37</v>
      </c>
      <c r="V38" s="5">
        <v>3.66</v>
      </c>
      <c r="W38" s="5">
        <v>1.61</v>
      </c>
      <c r="X38" s="5">
        <f t="shared" si="4"/>
        <v>15.09719222</v>
      </c>
      <c r="Y38" s="13">
        <f t="shared" si="5"/>
        <v>38.85529158</v>
      </c>
      <c r="Z38" s="13">
        <f t="shared" si="6"/>
        <v>61.91144708</v>
      </c>
      <c r="AA38" s="13">
        <f t="shared" si="7"/>
        <v>42.93736501</v>
      </c>
      <c r="AB38" s="13">
        <f t="shared" si="8"/>
        <v>15.87473002</v>
      </c>
      <c r="AC38" s="13">
        <f t="shared" si="9"/>
        <v>0.626349892</v>
      </c>
      <c r="AD38" s="13">
        <f t="shared" si="10"/>
        <v>0.2159827214</v>
      </c>
      <c r="AE38" s="13">
        <f t="shared" si="11"/>
        <v>2.030237581</v>
      </c>
      <c r="AF38" s="13">
        <f t="shared" si="12"/>
        <v>0.3995680346</v>
      </c>
      <c r="AG38" s="13">
        <f t="shared" si="13"/>
        <v>3.952483801</v>
      </c>
      <c r="AH38" s="13">
        <f t="shared" si="14"/>
        <v>1.738660907</v>
      </c>
      <c r="AI38" s="15">
        <f t="shared" si="15"/>
        <v>0.7386609071</v>
      </c>
      <c r="AJ38" s="15">
        <f t="shared" si="16"/>
        <v>57.57764579</v>
      </c>
      <c r="AK38" s="15">
        <f t="shared" si="17"/>
        <v>58.63172786</v>
      </c>
      <c r="AL38" s="15">
        <f t="shared" si="18"/>
        <v>1.938252224</v>
      </c>
      <c r="AM38" s="15">
        <f t="shared" si="19"/>
        <v>59.25820734</v>
      </c>
      <c r="AN38" s="15">
        <f t="shared" si="20"/>
        <v>51.21041037</v>
      </c>
      <c r="AO38" s="15">
        <f t="shared" si="21"/>
        <v>92.30547655</v>
      </c>
      <c r="AP38" s="5">
        <f t="shared" si="22"/>
        <v>145.4563376</v>
      </c>
      <c r="AQ38" s="5">
        <f t="shared" si="23"/>
        <v>88.09540847</v>
      </c>
    </row>
    <row r="39" ht="15.75" customHeight="1">
      <c r="A39" s="16">
        <v>38457.0</v>
      </c>
      <c r="B39" s="17">
        <v>0.17399305555555555</v>
      </c>
      <c r="C39" s="5" t="s">
        <v>35</v>
      </c>
      <c r="D39" s="5" t="s">
        <v>73</v>
      </c>
      <c r="E39" s="5" t="s">
        <v>74</v>
      </c>
      <c r="F39" s="5" t="s">
        <v>37</v>
      </c>
      <c r="G39" s="5">
        <v>6.0</v>
      </c>
      <c r="H39" s="5">
        <v>5.0</v>
      </c>
      <c r="I39" s="5">
        <v>5.0</v>
      </c>
      <c r="J39" s="5">
        <f t="shared" si="3"/>
        <v>8</v>
      </c>
      <c r="K39" s="5">
        <v>3.0</v>
      </c>
      <c r="L39" s="5">
        <v>92.75</v>
      </c>
      <c r="M39" s="5">
        <v>11.78</v>
      </c>
      <c r="N39" s="5">
        <v>37.7</v>
      </c>
      <c r="O39" s="5">
        <v>58.26</v>
      </c>
      <c r="P39" s="5">
        <v>38.46</v>
      </c>
      <c r="Q39" s="5">
        <v>14.93</v>
      </c>
      <c r="R39" s="5">
        <v>0.59</v>
      </c>
      <c r="S39" s="5">
        <v>0.18</v>
      </c>
      <c r="T39" s="5">
        <v>1.74</v>
      </c>
      <c r="U39" s="5">
        <v>0.38</v>
      </c>
      <c r="V39" s="5">
        <v>3.57</v>
      </c>
      <c r="W39" s="5">
        <v>1.51</v>
      </c>
      <c r="X39" s="5">
        <f t="shared" si="4"/>
        <v>12.70080863</v>
      </c>
      <c r="Y39" s="13">
        <f t="shared" si="5"/>
        <v>40.64690027</v>
      </c>
      <c r="Z39" s="13">
        <f t="shared" si="6"/>
        <v>62.81401617</v>
      </c>
      <c r="AA39" s="13">
        <f t="shared" si="7"/>
        <v>41.46630728</v>
      </c>
      <c r="AB39" s="13">
        <f t="shared" si="8"/>
        <v>16.09703504</v>
      </c>
      <c r="AC39" s="13">
        <f t="shared" si="9"/>
        <v>0.6361185984</v>
      </c>
      <c r="AD39" s="13">
        <f t="shared" si="10"/>
        <v>0.1940700809</v>
      </c>
      <c r="AE39" s="13">
        <f t="shared" si="11"/>
        <v>1.876010782</v>
      </c>
      <c r="AF39" s="13">
        <f t="shared" si="12"/>
        <v>0.409703504</v>
      </c>
      <c r="AG39" s="13">
        <f t="shared" si="13"/>
        <v>3.849056604</v>
      </c>
      <c r="AH39" s="13">
        <f t="shared" si="14"/>
        <v>1.628032345</v>
      </c>
      <c r="AI39" s="15">
        <f t="shared" si="15"/>
        <v>0.628032345</v>
      </c>
      <c r="AJ39" s="15">
        <f t="shared" si="16"/>
        <v>58.41703504</v>
      </c>
      <c r="AK39" s="15">
        <f t="shared" si="17"/>
        <v>57.23606469</v>
      </c>
      <c r="AL39" s="15">
        <f t="shared" si="18"/>
        <v>1.910401648</v>
      </c>
      <c r="AM39" s="15">
        <f t="shared" si="19"/>
        <v>55.91180593</v>
      </c>
      <c r="AN39" s="15">
        <f t="shared" si="20"/>
        <v>50.23362803</v>
      </c>
      <c r="AO39" s="15">
        <f t="shared" si="21"/>
        <v>86.55895</v>
      </c>
      <c r="AP39" s="5">
        <f t="shared" si="22"/>
        <v>134.4409437</v>
      </c>
      <c r="AQ39" s="5">
        <f t="shared" si="23"/>
        <v>84.7626917</v>
      </c>
    </row>
    <row r="40" ht="15.75" customHeight="1">
      <c r="A40" s="16">
        <v>38457.0</v>
      </c>
      <c r="B40" s="17">
        <v>0.1821759259259259</v>
      </c>
      <c r="C40" s="5" t="s">
        <v>35</v>
      </c>
      <c r="D40" s="5" t="s">
        <v>75</v>
      </c>
      <c r="F40" s="5" t="s">
        <v>37</v>
      </c>
      <c r="G40" s="5">
        <v>6.0</v>
      </c>
      <c r="H40" s="5">
        <v>5.0</v>
      </c>
      <c r="I40" s="5">
        <v>5.0</v>
      </c>
      <c r="J40" s="5">
        <f t="shared" si="3"/>
        <v>8</v>
      </c>
      <c r="K40" s="5">
        <v>4.0</v>
      </c>
      <c r="L40" s="5">
        <v>92.63</v>
      </c>
      <c r="M40" s="5">
        <v>12.22</v>
      </c>
      <c r="N40" s="5">
        <v>40.16</v>
      </c>
      <c r="O40" s="5">
        <v>59.1</v>
      </c>
      <c r="P40" s="5">
        <v>40.14</v>
      </c>
      <c r="Q40" s="5">
        <v>15.44</v>
      </c>
      <c r="R40" s="5">
        <v>0.59</v>
      </c>
      <c r="S40" s="5">
        <v>0.19</v>
      </c>
      <c r="T40" s="5">
        <v>1.96</v>
      </c>
      <c r="U40" s="5">
        <v>0.33</v>
      </c>
      <c r="V40" s="5">
        <v>3.63</v>
      </c>
      <c r="W40" s="5">
        <v>1.33</v>
      </c>
      <c r="X40" s="5">
        <f t="shared" si="4"/>
        <v>13.19227032</v>
      </c>
      <c r="Y40" s="13">
        <f t="shared" si="5"/>
        <v>43.35528447</v>
      </c>
      <c r="Z40" s="13">
        <f t="shared" si="6"/>
        <v>63.8022239</v>
      </c>
      <c r="AA40" s="13">
        <f t="shared" si="7"/>
        <v>43.33369319</v>
      </c>
      <c r="AB40" s="13">
        <f t="shared" si="8"/>
        <v>16.66846594</v>
      </c>
      <c r="AC40" s="13">
        <f t="shared" si="9"/>
        <v>0.6369426752</v>
      </c>
      <c r="AD40" s="13">
        <f t="shared" si="10"/>
        <v>0.2051171327</v>
      </c>
      <c r="AE40" s="13">
        <f t="shared" si="11"/>
        <v>2.115945158</v>
      </c>
      <c r="AF40" s="13">
        <f t="shared" si="12"/>
        <v>0.3562560725</v>
      </c>
      <c r="AG40" s="13">
        <f t="shared" si="13"/>
        <v>3.918816798</v>
      </c>
      <c r="AH40" s="13">
        <f t="shared" si="14"/>
        <v>1.435819929</v>
      </c>
      <c r="AI40" s="15">
        <f t="shared" si="15"/>
        <v>0.4358199287</v>
      </c>
      <c r="AJ40" s="15">
        <f t="shared" si="16"/>
        <v>59.33606823</v>
      </c>
      <c r="AK40" s="15">
        <f t="shared" si="17"/>
        <v>55.1262334</v>
      </c>
      <c r="AL40" s="15">
        <f t="shared" si="18"/>
        <v>1.880812183</v>
      </c>
      <c r="AM40" s="15">
        <f t="shared" si="19"/>
        <v>55.29202202</v>
      </c>
      <c r="AN40" s="15">
        <f t="shared" si="20"/>
        <v>51.47357228</v>
      </c>
      <c r="AO40" s="15">
        <f t="shared" si="21"/>
        <v>87.15702772</v>
      </c>
      <c r="AP40" s="5">
        <f t="shared" si="22"/>
        <v>133.2731704</v>
      </c>
      <c r="AQ40" s="5">
        <f t="shared" si="23"/>
        <v>80.37371424</v>
      </c>
    </row>
    <row r="41" ht="15.75" customHeight="1">
      <c r="A41" s="16">
        <v>38457.0</v>
      </c>
      <c r="B41" s="17">
        <v>0.18292824074074074</v>
      </c>
      <c r="C41" s="5" t="s">
        <v>35</v>
      </c>
      <c r="D41" s="18" t="s">
        <v>76</v>
      </c>
      <c r="E41" s="18"/>
      <c r="F41" s="5" t="s">
        <v>63</v>
      </c>
      <c r="G41" s="5">
        <v>6.0</v>
      </c>
      <c r="H41" s="5">
        <v>6.0</v>
      </c>
      <c r="I41" s="5">
        <v>2.0</v>
      </c>
      <c r="J41" s="5">
        <f t="shared" si="3"/>
        <v>5</v>
      </c>
      <c r="K41" s="5">
        <v>1.0</v>
      </c>
      <c r="L41" s="5">
        <v>92.43</v>
      </c>
      <c r="M41" s="5">
        <v>22.79</v>
      </c>
      <c r="N41" s="5">
        <v>31.83</v>
      </c>
      <c r="O41" s="5">
        <v>44.92</v>
      </c>
      <c r="P41" s="5">
        <v>38.65</v>
      </c>
      <c r="Q41" s="5">
        <v>19.86</v>
      </c>
      <c r="R41" s="5">
        <v>0.77</v>
      </c>
      <c r="S41" s="5">
        <v>0.28</v>
      </c>
      <c r="T41" s="5">
        <v>2.53</v>
      </c>
      <c r="U41" s="5">
        <v>0.65</v>
      </c>
      <c r="V41" s="5">
        <v>3.18</v>
      </c>
      <c r="W41" s="5">
        <v>2.03</v>
      </c>
      <c r="X41" s="5">
        <f t="shared" si="4"/>
        <v>24.65649681</v>
      </c>
      <c r="Y41" s="13">
        <f t="shared" si="5"/>
        <v>34.43687115</v>
      </c>
      <c r="Z41" s="13">
        <f t="shared" si="6"/>
        <v>48.59893974</v>
      </c>
      <c r="AA41" s="13">
        <f t="shared" si="7"/>
        <v>41.81542789</v>
      </c>
      <c r="AB41" s="13">
        <f t="shared" si="8"/>
        <v>21.48653035</v>
      </c>
      <c r="AC41" s="13">
        <f t="shared" si="9"/>
        <v>0.8330628584</v>
      </c>
      <c r="AD41" s="13">
        <f t="shared" si="10"/>
        <v>0.3029319485</v>
      </c>
      <c r="AE41" s="13">
        <f t="shared" si="11"/>
        <v>2.737206535</v>
      </c>
      <c r="AF41" s="13">
        <f t="shared" si="12"/>
        <v>0.7032348805</v>
      </c>
      <c r="AG41" s="13">
        <f t="shared" si="13"/>
        <v>3.440441415</v>
      </c>
      <c r="AH41" s="13">
        <f t="shared" si="14"/>
        <v>2.196256627</v>
      </c>
      <c r="AI41" s="15">
        <f t="shared" si="15"/>
        <v>1.196256627</v>
      </c>
      <c r="AJ41" s="15">
        <f t="shared" si="16"/>
        <v>45.19701396</v>
      </c>
      <c r="AK41" s="15">
        <f t="shared" si="17"/>
        <v>62.07367738</v>
      </c>
      <c r="AL41" s="15">
        <f t="shared" si="18"/>
        <v>2.469189671</v>
      </c>
      <c r="AM41" s="15">
        <f t="shared" si="19"/>
        <v>81.65573948</v>
      </c>
      <c r="AN41" s="15">
        <f t="shared" si="20"/>
        <v>50.46544412</v>
      </c>
      <c r="AO41" s="15">
        <f t="shared" si="21"/>
        <v>116.8934808</v>
      </c>
      <c r="AP41" s="5">
        <f t="shared" si="22"/>
        <v>234.6603052</v>
      </c>
      <c r="AQ41" s="5">
        <f t="shared" si="23"/>
        <v>118.8152581</v>
      </c>
      <c r="AR41" s="5">
        <f t="shared" ref="AR41:BB41" si="33">AVERAGE(X41:X44)</f>
        <v>22.63988184</v>
      </c>
      <c r="AS41" s="5">
        <f t="shared" si="33"/>
        <v>33.57519755</v>
      </c>
      <c r="AT41" s="5">
        <f t="shared" si="33"/>
        <v>51.39137159</v>
      </c>
      <c r="AU41" s="5">
        <f t="shared" si="33"/>
        <v>43.30836081</v>
      </c>
      <c r="AV41" s="5">
        <f t="shared" si="33"/>
        <v>20.42017943</v>
      </c>
      <c r="AW41" s="5">
        <f t="shared" si="33"/>
        <v>0.8133416392</v>
      </c>
      <c r="AX41" s="5">
        <f t="shared" si="33"/>
        <v>0.2855116975</v>
      </c>
      <c r="AY41" s="5">
        <f t="shared" si="33"/>
        <v>2.650152155</v>
      </c>
      <c r="AZ41" s="5">
        <f t="shared" si="33"/>
        <v>0.6141261404</v>
      </c>
      <c r="BA41" s="5">
        <f t="shared" si="33"/>
        <v>3.538736433</v>
      </c>
      <c r="BB41" s="5">
        <f t="shared" si="33"/>
        <v>2.356217331</v>
      </c>
      <c r="BC41" s="5">
        <f>Average(AO41,AO44)</f>
        <v>115.0447551</v>
      </c>
      <c r="BD41" s="5">
        <f>AVERAGE(AP41,AP44)</f>
        <v>223.9991637</v>
      </c>
      <c r="BE41" s="5">
        <f>average(AQ41,AQ44)</f>
        <v>115.9512899</v>
      </c>
    </row>
    <row r="42" ht="15.75" customHeight="1">
      <c r="A42" s="16">
        <v>38457.0</v>
      </c>
      <c r="B42" s="17">
        <v>0.18359953703703702</v>
      </c>
      <c r="C42" s="5" t="s">
        <v>35</v>
      </c>
      <c r="D42" s="5" t="s">
        <v>77</v>
      </c>
      <c r="F42" s="5" t="s">
        <v>63</v>
      </c>
      <c r="G42" s="5">
        <v>6.0</v>
      </c>
      <c r="H42" s="5">
        <v>6.0</v>
      </c>
      <c r="I42" s="5">
        <v>2.0</v>
      </c>
      <c r="J42" s="5">
        <f t="shared" si="3"/>
        <v>5</v>
      </c>
      <c r="K42" s="5">
        <v>2.0</v>
      </c>
      <c r="L42" s="5">
        <v>93.23</v>
      </c>
      <c r="M42" s="5">
        <v>19.17</v>
      </c>
      <c r="N42" s="5">
        <v>31.65</v>
      </c>
      <c r="O42" s="5">
        <v>48.67</v>
      </c>
      <c r="P42" s="5">
        <v>40.58</v>
      </c>
      <c r="Q42" s="5">
        <v>18.82</v>
      </c>
      <c r="R42" s="5">
        <v>0.75</v>
      </c>
      <c r="S42" s="5">
        <v>0.25</v>
      </c>
      <c r="T42" s="5">
        <v>2.48</v>
      </c>
      <c r="U42" s="5">
        <v>0.56</v>
      </c>
      <c r="V42" s="5">
        <v>3.2</v>
      </c>
      <c r="W42" s="5">
        <v>2.26</v>
      </c>
      <c r="X42" s="5">
        <f t="shared" si="4"/>
        <v>20.56205084</v>
      </c>
      <c r="Y42" s="13">
        <f t="shared" si="5"/>
        <v>33.9482999</v>
      </c>
      <c r="Z42" s="13">
        <f t="shared" si="6"/>
        <v>52.20422611</v>
      </c>
      <c r="AA42" s="13">
        <f t="shared" si="7"/>
        <v>43.52676177</v>
      </c>
      <c r="AB42" s="13">
        <f t="shared" si="8"/>
        <v>20.1866352</v>
      </c>
      <c r="AC42" s="13">
        <f t="shared" si="9"/>
        <v>0.804462083</v>
      </c>
      <c r="AD42" s="13">
        <f t="shared" si="10"/>
        <v>0.2681540277</v>
      </c>
      <c r="AE42" s="13">
        <f t="shared" si="11"/>
        <v>2.660087955</v>
      </c>
      <c r="AF42" s="13">
        <f t="shared" si="12"/>
        <v>0.600665022</v>
      </c>
      <c r="AG42" s="13">
        <f t="shared" si="13"/>
        <v>3.432371554</v>
      </c>
      <c r="AH42" s="13">
        <f t="shared" si="14"/>
        <v>2.42411241</v>
      </c>
      <c r="AI42" s="15">
        <f t="shared" si="15"/>
        <v>1.42411241</v>
      </c>
      <c r="AJ42" s="15">
        <f t="shared" si="16"/>
        <v>48.54993028</v>
      </c>
      <c r="AK42" s="15">
        <f t="shared" si="17"/>
        <v>62.45427438</v>
      </c>
      <c r="AL42" s="15">
        <f t="shared" si="18"/>
        <v>2.298664475</v>
      </c>
      <c r="AM42" s="15">
        <f t="shared" si="19"/>
        <v>74.43623297</v>
      </c>
      <c r="AN42" s="15">
        <f t="shared" si="20"/>
        <v>51.60176982</v>
      </c>
      <c r="AO42" s="15">
        <f t="shared" si="21"/>
        <v>108.9972411</v>
      </c>
      <c r="AP42" s="5">
        <f t="shared" si="22"/>
        <v>203.697631</v>
      </c>
      <c r="AQ42" s="5">
        <f t="shared" si="23"/>
        <v>111.2879239</v>
      </c>
    </row>
    <row r="43" ht="15.75" customHeight="1">
      <c r="A43" s="16">
        <v>38457.0</v>
      </c>
      <c r="B43" s="17">
        <v>0.18415509259259258</v>
      </c>
      <c r="C43" s="5" t="s">
        <v>35</v>
      </c>
      <c r="D43" s="5" t="s">
        <v>78</v>
      </c>
      <c r="F43" s="5" t="s">
        <v>63</v>
      </c>
      <c r="G43" s="5">
        <v>6.0</v>
      </c>
      <c r="H43" s="5">
        <v>6.0</v>
      </c>
      <c r="I43" s="5">
        <v>2.0</v>
      </c>
      <c r="J43" s="5">
        <f t="shared" si="3"/>
        <v>5</v>
      </c>
      <c r="K43" s="5">
        <v>3.0</v>
      </c>
      <c r="L43" s="5">
        <v>92.76</v>
      </c>
      <c r="M43" s="5">
        <v>21.05</v>
      </c>
      <c r="N43" s="5">
        <v>30.22</v>
      </c>
      <c r="O43" s="5">
        <v>49.16</v>
      </c>
      <c r="P43" s="5">
        <v>40.4</v>
      </c>
      <c r="Q43" s="5">
        <v>17.9</v>
      </c>
      <c r="R43" s="5">
        <v>0.74</v>
      </c>
      <c r="S43" s="5">
        <v>0.28</v>
      </c>
      <c r="T43" s="5">
        <v>2.57</v>
      </c>
      <c r="U43" s="5">
        <v>0.51</v>
      </c>
      <c r="V43" s="5">
        <v>3.38</v>
      </c>
      <c r="W43" s="5">
        <v>2.24</v>
      </c>
      <c r="X43" s="5">
        <f t="shared" si="4"/>
        <v>22.69297111</v>
      </c>
      <c r="Y43" s="13">
        <f t="shared" si="5"/>
        <v>32.57869771</v>
      </c>
      <c r="Z43" s="13">
        <f t="shared" si="6"/>
        <v>52.99698146</v>
      </c>
      <c r="AA43" s="13">
        <f t="shared" si="7"/>
        <v>43.55325571</v>
      </c>
      <c r="AB43" s="13">
        <f t="shared" si="8"/>
        <v>19.29711082</v>
      </c>
      <c r="AC43" s="13">
        <f t="shared" si="9"/>
        <v>0.7977576542</v>
      </c>
      <c r="AD43" s="13">
        <f t="shared" si="10"/>
        <v>0.3018542475</v>
      </c>
      <c r="AE43" s="13">
        <f t="shared" si="11"/>
        <v>2.770590772</v>
      </c>
      <c r="AF43" s="13">
        <f t="shared" si="12"/>
        <v>0.5498059508</v>
      </c>
      <c r="AG43" s="13">
        <f t="shared" si="13"/>
        <v>3.643811988</v>
      </c>
      <c r="AH43" s="13">
        <f t="shared" si="14"/>
        <v>2.41483398</v>
      </c>
      <c r="AI43" s="15">
        <f t="shared" si="15"/>
        <v>1.41483398</v>
      </c>
      <c r="AJ43" s="15">
        <f t="shared" si="16"/>
        <v>49.28719276</v>
      </c>
      <c r="AK43" s="15">
        <f t="shared" si="17"/>
        <v>63.52119448</v>
      </c>
      <c r="AL43" s="15">
        <f t="shared" si="18"/>
        <v>2.264279902</v>
      </c>
      <c r="AM43" s="15">
        <f t="shared" si="19"/>
        <v>75.82061233</v>
      </c>
      <c r="AN43" s="15">
        <f t="shared" si="20"/>
        <v>51.61936179</v>
      </c>
      <c r="AO43" s="15">
        <f t="shared" si="21"/>
        <v>112.5766945</v>
      </c>
      <c r="AP43" s="5">
        <f t="shared" si="22"/>
        <v>207.2399567</v>
      </c>
      <c r="AQ43" s="5">
        <f t="shared" si="23"/>
        <v>111.4959411</v>
      </c>
    </row>
    <row r="44" ht="15.75" customHeight="1">
      <c r="A44" s="16">
        <v>38457.0</v>
      </c>
      <c r="B44" s="17">
        <v>0.18484953703703702</v>
      </c>
      <c r="C44" s="5" t="s">
        <v>35</v>
      </c>
      <c r="D44" s="5" t="s">
        <v>79</v>
      </c>
      <c r="F44" s="5" t="s">
        <v>63</v>
      </c>
      <c r="G44" s="5">
        <v>6.0</v>
      </c>
      <c r="H44" s="5">
        <v>6.0</v>
      </c>
      <c r="I44" s="5">
        <v>2.0</v>
      </c>
      <c r="J44" s="5">
        <f t="shared" si="3"/>
        <v>5</v>
      </c>
      <c r="K44" s="5">
        <v>4.0</v>
      </c>
      <c r="L44" s="5">
        <v>92.9</v>
      </c>
      <c r="M44" s="5">
        <v>21.04</v>
      </c>
      <c r="N44" s="5">
        <v>30.97</v>
      </c>
      <c r="O44" s="5">
        <v>48.09</v>
      </c>
      <c r="P44" s="5">
        <v>41.19</v>
      </c>
      <c r="Q44" s="5">
        <v>19.24</v>
      </c>
      <c r="R44" s="5">
        <v>0.76</v>
      </c>
      <c r="S44" s="5">
        <v>0.25</v>
      </c>
      <c r="T44" s="5">
        <v>2.26</v>
      </c>
      <c r="U44" s="5">
        <v>0.56</v>
      </c>
      <c r="V44" s="5">
        <v>3.38</v>
      </c>
      <c r="W44" s="5">
        <v>2.22</v>
      </c>
      <c r="X44" s="5">
        <f t="shared" si="4"/>
        <v>22.64800861</v>
      </c>
      <c r="Y44" s="13">
        <f t="shared" si="5"/>
        <v>33.33692142</v>
      </c>
      <c r="Z44" s="13">
        <f t="shared" si="6"/>
        <v>51.76533907</v>
      </c>
      <c r="AA44" s="13">
        <f t="shared" si="7"/>
        <v>44.33799785</v>
      </c>
      <c r="AB44" s="13">
        <f t="shared" si="8"/>
        <v>20.71044133</v>
      </c>
      <c r="AC44" s="13">
        <f t="shared" si="9"/>
        <v>0.8180839612</v>
      </c>
      <c r="AD44" s="13">
        <f t="shared" si="10"/>
        <v>0.2691065662</v>
      </c>
      <c r="AE44" s="13">
        <f t="shared" si="11"/>
        <v>2.432723358</v>
      </c>
      <c r="AF44" s="13">
        <f t="shared" si="12"/>
        <v>0.6027987083</v>
      </c>
      <c r="AG44" s="13">
        <f t="shared" si="13"/>
        <v>3.638320775</v>
      </c>
      <c r="AH44" s="13">
        <f t="shared" si="14"/>
        <v>2.389666308</v>
      </c>
      <c r="AI44" s="15">
        <f t="shared" si="15"/>
        <v>1.389666308</v>
      </c>
      <c r="AJ44" s="15">
        <f t="shared" si="16"/>
        <v>48.14176534</v>
      </c>
      <c r="AK44" s="15">
        <f t="shared" si="17"/>
        <v>62.93053821</v>
      </c>
      <c r="AL44" s="15">
        <f t="shared" si="18"/>
        <v>2.318153462</v>
      </c>
      <c r="AM44" s="15">
        <f t="shared" si="19"/>
        <v>76.89590958</v>
      </c>
      <c r="AN44" s="15">
        <f t="shared" si="20"/>
        <v>52.14043057</v>
      </c>
      <c r="AO44" s="15">
        <f t="shared" si="21"/>
        <v>113.1960293</v>
      </c>
      <c r="AP44" s="5">
        <f t="shared" si="22"/>
        <v>213.3380222</v>
      </c>
      <c r="AQ44" s="5">
        <f t="shared" si="23"/>
        <v>113.0873217</v>
      </c>
    </row>
    <row r="45" ht="15.75" customHeight="1">
      <c r="A45" s="16">
        <v>38457.0</v>
      </c>
      <c r="B45" s="17">
        <v>0.1856712962962963</v>
      </c>
      <c r="C45" s="5" t="s">
        <v>35</v>
      </c>
      <c r="D45" s="18" t="s">
        <v>80</v>
      </c>
      <c r="E45" s="18"/>
      <c r="F45" s="5" t="s">
        <v>46</v>
      </c>
      <c r="G45" s="5">
        <v>6.0</v>
      </c>
      <c r="H45" s="5">
        <v>6.0</v>
      </c>
      <c r="I45" s="5">
        <v>4.0</v>
      </c>
      <c r="J45" s="5">
        <f t="shared" si="3"/>
        <v>7</v>
      </c>
      <c r="K45" s="5">
        <v>1.0</v>
      </c>
      <c r="L45" s="5">
        <v>92.79</v>
      </c>
      <c r="M45" s="5">
        <v>15.74</v>
      </c>
      <c r="N45" s="5">
        <v>38.03</v>
      </c>
      <c r="O45" s="5">
        <v>57.37</v>
      </c>
      <c r="P45" s="5">
        <v>40.2</v>
      </c>
      <c r="Q45" s="5">
        <v>17.88</v>
      </c>
      <c r="R45" s="5">
        <v>0.68</v>
      </c>
      <c r="S45" s="5">
        <v>0.21</v>
      </c>
      <c r="T45" s="5">
        <v>2.4</v>
      </c>
      <c r="U45" s="5">
        <v>0.46</v>
      </c>
      <c r="V45" s="5">
        <v>3.95</v>
      </c>
      <c r="W45" s="5">
        <v>1.55</v>
      </c>
      <c r="X45" s="5">
        <f t="shared" si="4"/>
        <v>16.96303481</v>
      </c>
      <c r="Y45" s="13">
        <f t="shared" si="5"/>
        <v>40.98501994</v>
      </c>
      <c r="Z45" s="13">
        <f t="shared" si="6"/>
        <v>61.82778317</v>
      </c>
      <c r="AA45" s="13">
        <f t="shared" si="7"/>
        <v>43.32363401</v>
      </c>
      <c r="AB45" s="13">
        <f t="shared" si="8"/>
        <v>19.26931781</v>
      </c>
      <c r="AC45" s="13">
        <f t="shared" si="9"/>
        <v>0.7328375903</v>
      </c>
      <c r="AD45" s="13">
        <f t="shared" si="10"/>
        <v>0.2263174911</v>
      </c>
      <c r="AE45" s="13">
        <f t="shared" si="11"/>
        <v>2.586485613</v>
      </c>
      <c r="AF45" s="13">
        <f t="shared" si="12"/>
        <v>0.4957430758</v>
      </c>
      <c r="AG45" s="13">
        <f t="shared" si="13"/>
        <v>4.256924238</v>
      </c>
      <c r="AH45" s="13">
        <f t="shared" si="14"/>
        <v>1.670438625</v>
      </c>
      <c r="AI45" s="15">
        <f t="shared" si="15"/>
        <v>0.6704386249</v>
      </c>
      <c r="AJ45" s="15">
        <f t="shared" si="16"/>
        <v>57.49983834</v>
      </c>
      <c r="AK45" s="15">
        <f t="shared" si="17"/>
        <v>56.97266947</v>
      </c>
      <c r="AL45" s="15">
        <f t="shared" si="18"/>
        <v>1.940875022</v>
      </c>
      <c r="AM45" s="15">
        <f t="shared" si="19"/>
        <v>61.13363509</v>
      </c>
      <c r="AN45" s="15">
        <f t="shared" si="20"/>
        <v>51.46689298</v>
      </c>
      <c r="AO45" s="15">
        <f t="shared" si="21"/>
        <v>95.72541524</v>
      </c>
      <c r="AP45" s="5">
        <f t="shared" si="22"/>
        <v>151.0496483</v>
      </c>
      <c r="AQ45" s="5">
        <f t="shared" si="23"/>
        <v>85.71847372</v>
      </c>
      <c r="AR45" s="5">
        <f t="shared" ref="AR45:BB45" si="34">AVERAGE(X45:X48)</f>
        <v>17.49319808</v>
      </c>
      <c r="AS45" s="5">
        <f t="shared" si="34"/>
        <v>39.95922656</v>
      </c>
      <c r="AT45" s="5">
        <f t="shared" si="34"/>
        <v>58.48374816</v>
      </c>
      <c r="AU45" s="5">
        <f t="shared" si="34"/>
        <v>44.79871499</v>
      </c>
      <c r="AV45" s="5">
        <f t="shared" si="34"/>
        <v>19.1746211</v>
      </c>
      <c r="AW45" s="5">
        <f t="shared" si="34"/>
        <v>0.710757265</v>
      </c>
      <c r="AX45" s="5">
        <f t="shared" si="34"/>
        <v>0.2360383204</v>
      </c>
      <c r="AY45" s="5">
        <f t="shared" si="34"/>
        <v>2.47029335</v>
      </c>
      <c r="AZ45" s="5">
        <f t="shared" si="34"/>
        <v>0.5844756051</v>
      </c>
      <c r="BA45" s="5">
        <f t="shared" si="34"/>
        <v>3.562210778</v>
      </c>
      <c r="BB45" s="5">
        <f t="shared" si="34"/>
        <v>1.58538737</v>
      </c>
      <c r="BC45" s="5">
        <f>Average(AO45,AO48)</f>
        <v>95.41392218</v>
      </c>
      <c r="BD45" s="5">
        <f>AVERAGE(AP45,AP48)</f>
        <v>153.0132549</v>
      </c>
      <c r="BE45" s="5">
        <f>average(AQ45,AQ48)</f>
        <v>87.74821112</v>
      </c>
    </row>
    <row r="46" ht="15.75" customHeight="1">
      <c r="A46" s="16">
        <v>38457.0</v>
      </c>
      <c r="B46" s="17">
        <v>0.1864583333333333</v>
      </c>
      <c r="C46" s="5" t="s">
        <v>35</v>
      </c>
      <c r="D46" s="5" t="s">
        <v>81</v>
      </c>
      <c r="F46" s="5" t="s">
        <v>46</v>
      </c>
      <c r="G46" s="5">
        <v>6.0</v>
      </c>
      <c r="H46" s="5">
        <v>6.0</v>
      </c>
      <c r="I46" s="5">
        <v>4.0</v>
      </c>
      <c r="J46" s="5">
        <f t="shared" si="3"/>
        <v>7</v>
      </c>
      <c r="K46" s="5">
        <v>2.0</v>
      </c>
      <c r="L46" s="5">
        <v>93.25</v>
      </c>
      <c r="M46" s="5">
        <v>19.31</v>
      </c>
      <c r="N46" s="5">
        <v>36.19</v>
      </c>
      <c r="O46" s="5">
        <v>50.52</v>
      </c>
      <c r="P46" s="5">
        <v>42.9</v>
      </c>
      <c r="Q46" s="5">
        <v>18.07</v>
      </c>
      <c r="R46" s="5">
        <v>0.71</v>
      </c>
      <c r="S46" s="5">
        <v>0.23</v>
      </c>
      <c r="T46" s="5">
        <v>2.27</v>
      </c>
      <c r="U46" s="5">
        <v>0.6</v>
      </c>
      <c r="V46" s="5">
        <v>2.67</v>
      </c>
      <c r="W46" s="5">
        <v>1.52</v>
      </c>
      <c r="X46" s="5">
        <f t="shared" si="4"/>
        <v>20.7077748</v>
      </c>
      <c r="Y46" s="13">
        <f t="shared" si="5"/>
        <v>38.80965147</v>
      </c>
      <c r="Z46" s="13">
        <f t="shared" si="6"/>
        <v>54.1769437</v>
      </c>
      <c r="AA46" s="13">
        <f t="shared" si="7"/>
        <v>46.00536193</v>
      </c>
      <c r="AB46" s="13">
        <f t="shared" si="8"/>
        <v>19.37801609</v>
      </c>
      <c r="AC46" s="13">
        <f t="shared" si="9"/>
        <v>0.7613941019</v>
      </c>
      <c r="AD46" s="13">
        <f t="shared" si="10"/>
        <v>0.2466487936</v>
      </c>
      <c r="AE46" s="13">
        <f t="shared" si="11"/>
        <v>2.434316354</v>
      </c>
      <c r="AF46" s="13">
        <f t="shared" si="12"/>
        <v>0.6434316354</v>
      </c>
      <c r="AG46" s="13">
        <f t="shared" si="13"/>
        <v>2.863270777</v>
      </c>
      <c r="AH46" s="13">
        <f t="shared" si="14"/>
        <v>1.63002681</v>
      </c>
      <c r="AI46" s="15">
        <f t="shared" si="15"/>
        <v>0.6300268097</v>
      </c>
      <c r="AJ46" s="15">
        <f t="shared" si="16"/>
        <v>50.38455764</v>
      </c>
      <c r="AK46" s="15">
        <f t="shared" si="17"/>
        <v>58.6672815</v>
      </c>
      <c r="AL46" s="15">
        <f t="shared" si="18"/>
        <v>2.214964371</v>
      </c>
      <c r="AM46" s="15">
        <f t="shared" si="19"/>
        <v>71.95324397</v>
      </c>
      <c r="AN46" s="15">
        <f t="shared" si="20"/>
        <v>53.24756032</v>
      </c>
      <c r="AO46" s="15">
        <f t="shared" si="21"/>
        <v>106.7335244</v>
      </c>
      <c r="AP46" s="5">
        <f t="shared" si="22"/>
        <v>192.2040274</v>
      </c>
      <c r="AQ46" s="5">
        <f t="shared" si="23"/>
        <v>100.7332855</v>
      </c>
    </row>
    <row r="47" ht="15.75" customHeight="1">
      <c r="A47" s="16">
        <v>38457.0</v>
      </c>
      <c r="B47" s="17">
        <v>0.18711805555555558</v>
      </c>
      <c r="C47" s="5" t="s">
        <v>35</v>
      </c>
      <c r="D47" s="5" t="s">
        <v>82</v>
      </c>
      <c r="F47" s="5" t="s">
        <v>46</v>
      </c>
      <c r="G47" s="5">
        <v>6.0</v>
      </c>
      <c r="H47" s="5">
        <v>6.0</v>
      </c>
      <c r="I47" s="5">
        <v>4.0</v>
      </c>
      <c r="J47" s="5">
        <f t="shared" si="3"/>
        <v>7</v>
      </c>
      <c r="K47" s="5">
        <v>3.0</v>
      </c>
      <c r="L47" s="5">
        <v>93.78</v>
      </c>
      <c r="M47" s="5">
        <v>15.14</v>
      </c>
      <c r="N47" s="5">
        <v>37.6</v>
      </c>
      <c r="O47" s="5">
        <v>54.45</v>
      </c>
      <c r="P47" s="5">
        <v>42.79</v>
      </c>
      <c r="Q47" s="5">
        <v>17.87</v>
      </c>
      <c r="R47" s="5">
        <v>0.66</v>
      </c>
      <c r="S47" s="5">
        <v>0.21</v>
      </c>
      <c r="T47" s="5">
        <v>2.33</v>
      </c>
      <c r="U47" s="5">
        <v>0.61</v>
      </c>
      <c r="V47" s="5">
        <v>3.57</v>
      </c>
      <c r="W47" s="5">
        <v>1.38</v>
      </c>
      <c r="X47" s="5">
        <f t="shared" si="4"/>
        <v>16.1441672</v>
      </c>
      <c r="Y47" s="13">
        <f t="shared" si="5"/>
        <v>40.09383664</v>
      </c>
      <c r="Z47" s="13">
        <f t="shared" si="6"/>
        <v>58.06142035</v>
      </c>
      <c r="AA47" s="13">
        <f t="shared" si="7"/>
        <v>45.62806569</v>
      </c>
      <c r="AB47" s="13">
        <f t="shared" si="8"/>
        <v>19.05523566</v>
      </c>
      <c r="AC47" s="13">
        <f t="shared" si="9"/>
        <v>0.7037747921</v>
      </c>
      <c r="AD47" s="13">
        <f t="shared" si="10"/>
        <v>0.2239283429</v>
      </c>
      <c r="AE47" s="13">
        <f t="shared" si="11"/>
        <v>2.484538281</v>
      </c>
      <c r="AF47" s="13">
        <f t="shared" si="12"/>
        <v>0.6504585199</v>
      </c>
      <c r="AG47" s="13">
        <f t="shared" si="13"/>
        <v>3.80678183</v>
      </c>
      <c r="AH47" s="13">
        <f t="shared" si="14"/>
        <v>1.471529111</v>
      </c>
      <c r="AI47" s="15">
        <f t="shared" si="15"/>
        <v>0.4715291107</v>
      </c>
      <c r="AJ47" s="15">
        <f t="shared" si="16"/>
        <v>53.99712092</v>
      </c>
      <c r="AK47" s="15">
        <f t="shared" si="17"/>
        <v>57.66690126</v>
      </c>
      <c r="AL47" s="15">
        <f t="shared" si="18"/>
        <v>2.06677686</v>
      </c>
      <c r="AM47" s="15">
        <f t="shared" si="19"/>
        <v>63.61857539</v>
      </c>
      <c r="AN47" s="15">
        <f t="shared" si="20"/>
        <v>52.99703562</v>
      </c>
      <c r="AO47" s="15">
        <f t="shared" si="21"/>
        <v>96.03761504</v>
      </c>
      <c r="AP47" s="5">
        <f t="shared" si="22"/>
        <v>161.3726182</v>
      </c>
      <c r="AQ47" s="5">
        <f t="shared" si="23"/>
        <v>92.39117603</v>
      </c>
    </row>
    <row r="48" ht="15.75" customHeight="1">
      <c r="A48" s="16">
        <v>38457.0</v>
      </c>
      <c r="B48" s="17">
        <v>0.1877777777777778</v>
      </c>
      <c r="C48" s="5" t="s">
        <v>35</v>
      </c>
      <c r="D48" s="5" t="s">
        <v>83</v>
      </c>
      <c r="F48" s="5" t="s">
        <v>46</v>
      </c>
      <c r="G48" s="5">
        <v>6.0</v>
      </c>
      <c r="H48" s="5">
        <v>6.0</v>
      </c>
      <c r="I48" s="5">
        <v>4.0</v>
      </c>
      <c r="J48" s="5">
        <f t="shared" si="3"/>
        <v>7</v>
      </c>
      <c r="K48" s="5">
        <v>4.0</v>
      </c>
      <c r="L48" s="5">
        <v>93.02</v>
      </c>
      <c r="M48" s="5">
        <v>15.03</v>
      </c>
      <c r="N48" s="5">
        <v>37.16</v>
      </c>
      <c r="O48" s="5">
        <v>55.69</v>
      </c>
      <c r="P48" s="5">
        <v>41.15</v>
      </c>
      <c r="Q48" s="5">
        <v>17.67</v>
      </c>
      <c r="R48" s="5">
        <v>0.6</v>
      </c>
      <c r="S48" s="5">
        <v>0.23</v>
      </c>
      <c r="T48" s="5">
        <v>2.21</v>
      </c>
      <c r="U48" s="5">
        <v>0.51</v>
      </c>
      <c r="V48" s="5">
        <v>3.09</v>
      </c>
      <c r="W48" s="5">
        <v>1.46</v>
      </c>
      <c r="X48" s="5">
        <f t="shared" si="4"/>
        <v>16.15781552</v>
      </c>
      <c r="Y48" s="13">
        <f t="shared" si="5"/>
        <v>39.94839819</v>
      </c>
      <c r="Z48" s="13">
        <f t="shared" si="6"/>
        <v>59.86884541</v>
      </c>
      <c r="AA48" s="13">
        <f t="shared" si="7"/>
        <v>44.23779832</v>
      </c>
      <c r="AB48" s="13">
        <f t="shared" si="8"/>
        <v>18.99591486</v>
      </c>
      <c r="AC48" s="13">
        <f t="shared" si="9"/>
        <v>0.6450225758</v>
      </c>
      <c r="AD48" s="13">
        <f t="shared" si="10"/>
        <v>0.2472586541</v>
      </c>
      <c r="AE48" s="13">
        <f t="shared" si="11"/>
        <v>2.375833154</v>
      </c>
      <c r="AF48" s="13">
        <f t="shared" si="12"/>
        <v>0.5482691894</v>
      </c>
      <c r="AG48" s="13">
        <f t="shared" si="13"/>
        <v>3.321866265</v>
      </c>
      <c r="AH48" s="13">
        <f t="shared" si="14"/>
        <v>1.569554934</v>
      </c>
      <c r="AI48" s="15">
        <f t="shared" si="15"/>
        <v>0.5695549344</v>
      </c>
      <c r="AJ48" s="15">
        <f t="shared" si="16"/>
        <v>55.67802623</v>
      </c>
      <c r="AK48" s="15">
        <f t="shared" si="17"/>
        <v>57.78019781</v>
      </c>
      <c r="AL48" s="15">
        <f t="shared" si="18"/>
        <v>2.004381397</v>
      </c>
      <c r="AM48" s="15">
        <f t="shared" si="19"/>
        <v>62.04934423</v>
      </c>
      <c r="AN48" s="15">
        <f t="shared" si="20"/>
        <v>52.07389809</v>
      </c>
      <c r="AO48" s="15">
        <f t="shared" si="21"/>
        <v>95.10242913</v>
      </c>
      <c r="AP48" s="5">
        <f t="shared" si="22"/>
        <v>154.9768616</v>
      </c>
      <c r="AQ48" s="5">
        <f t="shared" si="23"/>
        <v>89.77794853</v>
      </c>
    </row>
    <row r="49" ht="15.75" customHeight="1">
      <c r="A49" s="16">
        <v>38457.0</v>
      </c>
      <c r="B49" s="17">
        <v>0.18858796296296296</v>
      </c>
      <c r="C49" s="5" t="s">
        <v>35</v>
      </c>
      <c r="D49" s="18" t="s">
        <v>84</v>
      </c>
      <c r="E49" s="18"/>
      <c r="F49" s="5" t="s">
        <v>37</v>
      </c>
      <c r="G49" s="5">
        <v>6.0</v>
      </c>
      <c r="H49" s="5">
        <v>6.0</v>
      </c>
      <c r="I49" s="5">
        <v>6.0</v>
      </c>
      <c r="J49" s="5">
        <f t="shared" si="3"/>
        <v>9</v>
      </c>
      <c r="K49" s="5">
        <v>1.0</v>
      </c>
      <c r="L49" s="5">
        <v>91.94</v>
      </c>
      <c r="M49" s="5">
        <v>12.46</v>
      </c>
      <c r="N49" s="5">
        <v>36.71</v>
      </c>
      <c r="O49" s="5">
        <v>56.08</v>
      </c>
      <c r="P49" s="5">
        <v>36.97</v>
      </c>
      <c r="Q49" s="5">
        <v>14.34</v>
      </c>
      <c r="R49" s="5">
        <v>0.56</v>
      </c>
      <c r="S49" s="5">
        <v>0.2</v>
      </c>
      <c r="T49" s="5">
        <v>1.68</v>
      </c>
      <c r="U49" s="5">
        <v>0.34</v>
      </c>
      <c r="V49" s="5">
        <v>3.92</v>
      </c>
      <c r="W49" s="5">
        <v>1.68</v>
      </c>
      <c r="X49" s="5">
        <f t="shared" si="4"/>
        <v>13.55231673</v>
      </c>
      <c r="Y49" s="13">
        <f t="shared" si="5"/>
        <v>39.92821405</v>
      </c>
      <c r="Z49" s="13">
        <f t="shared" si="6"/>
        <v>60.99630194</v>
      </c>
      <c r="AA49" s="13">
        <f t="shared" si="7"/>
        <v>40.21100718</v>
      </c>
      <c r="AB49" s="13">
        <f t="shared" si="8"/>
        <v>15.59712856</v>
      </c>
      <c r="AC49" s="13">
        <f t="shared" si="9"/>
        <v>0.6090928867</v>
      </c>
      <c r="AD49" s="13">
        <f t="shared" si="10"/>
        <v>0.2175331738</v>
      </c>
      <c r="AE49" s="13">
        <f t="shared" si="11"/>
        <v>1.82727866</v>
      </c>
      <c r="AF49" s="13">
        <f t="shared" si="12"/>
        <v>0.3698063955</v>
      </c>
      <c r="AG49" s="13">
        <f t="shared" si="13"/>
        <v>4.263650207</v>
      </c>
      <c r="AH49" s="13">
        <f t="shared" si="14"/>
        <v>1.82727866</v>
      </c>
      <c r="AI49" s="15">
        <f t="shared" si="15"/>
        <v>0.82727866</v>
      </c>
      <c r="AJ49" s="15">
        <f t="shared" si="16"/>
        <v>56.7265608</v>
      </c>
      <c r="AK49" s="15">
        <f t="shared" si="17"/>
        <v>57.79592125</v>
      </c>
      <c r="AL49" s="15">
        <f t="shared" si="18"/>
        <v>1.967332382</v>
      </c>
      <c r="AM49" s="15">
        <f t="shared" si="19"/>
        <v>58.65303459</v>
      </c>
      <c r="AN49" s="15">
        <f t="shared" si="20"/>
        <v>49.40010877</v>
      </c>
      <c r="AO49" s="15">
        <f t="shared" si="21"/>
        <v>89.09900786</v>
      </c>
      <c r="AP49" s="5">
        <f t="shared" si="22"/>
        <v>142.5100515</v>
      </c>
      <c r="AQ49" s="5">
        <f t="shared" si="23"/>
        <v>88.14247089</v>
      </c>
      <c r="AR49" s="5">
        <f t="shared" ref="AR49:BB49" si="35">AVERAGE(X49:X52)</f>
        <v>13.44777205</v>
      </c>
      <c r="AS49" s="5">
        <f t="shared" si="35"/>
        <v>41.5297933</v>
      </c>
      <c r="AT49" s="5">
        <f t="shared" si="35"/>
        <v>63.29436541</v>
      </c>
      <c r="AU49" s="5">
        <f t="shared" si="35"/>
        <v>40.89980316</v>
      </c>
      <c r="AV49" s="5">
        <f t="shared" si="35"/>
        <v>15.28294879</v>
      </c>
      <c r="AW49" s="5">
        <f t="shared" si="35"/>
        <v>0.585738963</v>
      </c>
      <c r="AX49" s="5">
        <f t="shared" si="35"/>
        <v>0.2015220831</v>
      </c>
      <c r="AY49" s="5">
        <f t="shared" si="35"/>
        <v>1.663830054</v>
      </c>
      <c r="AZ49" s="5">
        <f t="shared" si="35"/>
        <v>0.3677038859</v>
      </c>
      <c r="BA49" s="5">
        <f t="shared" si="35"/>
        <v>4.066169357</v>
      </c>
      <c r="BB49" s="5">
        <f t="shared" si="35"/>
        <v>1.620601551</v>
      </c>
      <c r="BC49" s="5">
        <f>Average(AO49,AO52)</f>
        <v>88.90839713</v>
      </c>
      <c r="BD49" s="5">
        <f>AVERAGE(AP49,AP52)</f>
        <v>139.886784</v>
      </c>
      <c r="BE49" s="5">
        <f>average(AQ49,AQ52)</f>
        <v>85.15562635</v>
      </c>
    </row>
    <row r="50" ht="15.75" customHeight="1">
      <c r="A50" s="16">
        <v>38457.0</v>
      </c>
      <c r="B50" s="17">
        <v>0.18993055555555557</v>
      </c>
      <c r="C50" s="5" t="s">
        <v>35</v>
      </c>
      <c r="D50" s="5" t="s">
        <v>85</v>
      </c>
      <c r="F50" s="5" t="s">
        <v>37</v>
      </c>
      <c r="G50" s="5">
        <v>6.0</v>
      </c>
      <c r="H50" s="5">
        <v>6.0</v>
      </c>
      <c r="I50" s="5">
        <v>6.0</v>
      </c>
      <c r="J50" s="5">
        <f t="shared" si="3"/>
        <v>9</v>
      </c>
      <c r="K50" s="5">
        <v>2.0</v>
      </c>
      <c r="L50" s="5">
        <v>92.25</v>
      </c>
      <c r="M50" s="5">
        <v>11.6</v>
      </c>
      <c r="N50" s="5">
        <v>36.88</v>
      </c>
      <c r="O50" s="5">
        <v>60.15</v>
      </c>
      <c r="P50" s="5">
        <v>38.07</v>
      </c>
      <c r="Q50" s="5">
        <v>13.31</v>
      </c>
      <c r="R50" s="5">
        <v>0.5</v>
      </c>
      <c r="S50" s="5">
        <v>0.2</v>
      </c>
      <c r="T50" s="5">
        <v>1.64</v>
      </c>
      <c r="U50" s="5">
        <v>0.34</v>
      </c>
      <c r="V50" s="5">
        <v>3.96</v>
      </c>
      <c r="W50" s="5">
        <v>1.5</v>
      </c>
      <c r="X50" s="5">
        <f t="shared" si="4"/>
        <v>12.57452575</v>
      </c>
      <c r="Y50" s="13">
        <f t="shared" si="5"/>
        <v>39.97831978</v>
      </c>
      <c r="Z50" s="13">
        <f t="shared" si="6"/>
        <v>65.20325203</v>
      </c>
      <c r="AA50" s="13">
        <f t="shared" si="7"/>
        <v>41.26829268</v>
      </c>
      <c r="AB50" s="13">
        <f t="shared" si="8"/>
        <v>14.42818428</v>
      </c>
      <c r="AC50" s="13">
        <f t="shared" si="9"/>
        <v>0.5420054201</v>
      </c>
      <c r="AD50" s="13">
        <f t="shared" si="10"/>
        <v>0.216802168</v>
      </c>
      <c r="AE50" s="13">
        <f t="shared" si="11"/>
        <v>1.777777778</v>
      </c>
      <c r="AF50" s="13">
        <f t="shared" si="12"/>
        <v>0.3685636856</v>
      </c>
      <c r="AG50" s="13">
        <f t="shared" si="13"/>
        <v>4.292682927</v>
      </c>
      <c r="AH50" s="13">
        <f t="shared" si="14"/>
        <v>1.62601626</v>
      </c>
      <c r="AI50" s="15">
        <f t="shared" si="15"/>
        <v>0.6260162602</v>
      </c>
      <c r="AJ50" s="15">
        <f t="shared" si="16"/>
        <v>60.63902439</v>
      </c>
      <c r="AK50" s="15">
        <f t="shared" si="17"/>
        <v>57.75688889</v>
      </c>
      <c r="AL50" s="15">
        <f t="shared" si="18"/>
        <v>1.840399002</v>
      </c>
      <c r="AM50" s="15">
        <f t="shared" si="19"/>
        <v>53.56151762</v>
      </c>
      <c r="AN50" s="15">
        <f t="shared" si="20"/>
        <v>50.10214634</v>
      </c>
      <c r="AO50" s="15">
        <f t="shared" si="21"/>
        <v>85.17785789</v>
      </c>
      <c r="AP50" s="5">
        <f t="shared" si="22"/>
        <v>127.4481664</v>
      </c>
      <c r="AQ50" s="5">
        <f t="shared" si="23"/>
        <v>82.39978349</v>
      </c>
    </row>
    <row r="51" ht="15.75" customHeight="1">
      <c r="A51" s="16">
        <v>38457.0</v>
      </c>
      <c r="B51" s="17">
        <v>0.1908101851851852</v>
      </c>
      <c r="C51" s="5" t="s">
        <v>35</v>
      </c>
      <c r="D51" s="5" t="s">
        <v>86</v>
      </c>
      <c r="F51" s="5" t="s">
        <v>37</v>
      </c>
      <c r="G51" s="5">
        <v>6.0</v>
      </c>
      <c r="H51" s="5">
        <v>6.0</v>
      </c>
      <c r="I51" s="5">
        <v>6.0</v>
      </c>
      <c r="J51" s="5">
        <f t="shared" si="3"/>
        <v>9</v>
      </c>
      <c r="K51" s="5">
        <v>3.0</v>
      </c>
      <c r="L51" s="5">
        <v>91.3</v>
      </c>
      <c r="M51" s="5">
        <v>12.31</v>
      </c>
      <c r="N51" s="5">
        <v>39.8</v>
      </c>
      <c r="O51" s="5">
        <v>58.36</v>
      </c>
      <c r="P51" s="5">
        <v>37.08</v>
      </c>
      <c r="Q51" s="5">
        <v>13.25</v>
      </c>
      <c r="R51" s="5">
        <v>0.53</v>
      </c>
      <c r="S51" s="5">
        <v>0.16</v>
      </c>
      <c r="T51" s="5">
        <v>1.23</v>
      </c>
      <c r="U51" s="5">
        <v>0.28</v>
      </c>
      <c r="V51" s="5">
        <v>3.3</v>
      </c>
      <c r="W51" s="5">
        <v>1.42</v>
      </c>
      <c r="X51" s="5">
        <f t="shared" si="4"/>
        <v>13.483023</v>
      </c>
      <c r="Y51" s="13">
        <f t="shared" si="5"/>
        <v>43.59255203</v>
      </c>
      <c r="Z51" s="13">
        <f t="shared" si="6"/>
        <v>63.9211391</v>
      </c>
      <c r="AA51" s="13">
        <f t="shared" si="7"/>
        <v>40.61336254</v>
      </c>
      <c r="AB51" s="13">
        <f t="shared" si="8"/>
        <v>14.51259584</v>
      </c>
      <c r="AC51" s="13">
        <f t="shared" si="9"/>
        <v>0.5805038335</v>
      </c>
      <c r="AD51" s="13">
        <f t="shared" si="10"/>
        <v>0.1752464403</v>
      </c>
      <c r="AE51" s="13">
        <f t="shared" si="11"/>
        <v>1.34720701</v>
      </c>
      <c r="AF51" s="13">
        <f t="shared" si="12"/>
        <v>0.3066812705</v>
      </c>
      <c r="AG51" s="13">
        <f t="shared" si="13"/>
        <v>3.614457831</v>
      </c>
      <c r="AH51" s="13">
        <f t="shared" si="14"/>
        <v>1.555312158</v>
      </c>
      <c r="AI51" s="15">
        <f t="shared" si="15"/>
        <v>0.5553121577</v>
      </c>
      <c r="AJ51" s="15">
        <f t="shared" si="16"/>
        <v>59.44665936</v>
      </c>
      <c r="AK51" s="15">
        <f t="shared" si="17"/>
        <v>54.94140197</v>
      </c>
      <c r="AL51" s="15">
        <f t="shared" si="18"/>
        <v>1.877313228</v>
      </c>
      <c r="AM51" s="15">
        <f t="shared" si="19"/>
        <v>55.59167579</v>
      </c>
      <c r="AN51" s="15">
        <f t="shared" si="20"/>
        <v>49.66727273</v>
      </c>
      <c r="AO51" s="15">
        <f t="shared" si="21"/>
        <v>86.94757551</v>
      </c>
      <c r="AP51" s="5">
        <f t="shared" si="22"/>
        <v>132.7055558</v>
      </c>
      <c r="AQ51" s="5">
        <f t="shared" si="23"/>
        <v>79.95520984</v>
      </c>
    </row>
    <row r="52" ht="15.75" customHeight="1">
      <c r="A52" s="16">
        <v>38457.0</v>
      </c>
      <c r="B52" s="17">
        <v>0.19148148148148147</v>
      </c>
      <c r="C52" s="5" t="s">
        <v>35</v>
      </c>
      <c r="D52" s="5" t="s">
        <v>87</v>
      </c>
      <c r="F52" s="5" t="s">
        <v>37</v>
      </c>
      <c r="G52" s="5">
        <v>6.0</v>
      </c>
      <c r="H52" s="5">
        <v>6.0</v>
      </c>
      <c r="I52" s="5">
        <v>6.0</v>
      </c>
      <c r="J52" s="5">
        <f t="shared" si="3"/>
        <v>9</v>
      </c>
      <c r="K52" s="5">
        <v>4.0</v>
      </c>
      <c r="L52" s="5">
        <v>91.6</v>
      </c>
      <c r="M52" s="5">
        <v>12.99</v>
      </c>
      <c r="N52" s="5">
        <v>39.04</v>
      </c>
      <c r="O52" s="5">
        <v>57.76</v>
      </c>
      <c r="P52" s="5">
        <v>38.02</v>
      </c>
      <c r="Q52" s="5">
        <v>15.2</v>
      </c>
      <c r="R52" s="5">
        <v>0.56</v>
      </c>
      <c r="S52" s="5">
        <v>0.18</v>
      </c>
      <c r="T52" s="5">
        <v>1.56</v>
      </c>
      <c r="U52" s="5">
        <v>0.39</v>
      </c>
      <c r="V52" s="5">
        <v>3.75</v>
      </c>
      <c r="W52" s="5">
        <v>1.35</v>
      </c>
      <c r="X52" s="5">
        <f t="shared" si="4"/>
        <v>14.18122271</v>
      </c>
      <c r="Y52" s="13">
        <f t="shared" si="5"/>
        <v>42.62008734</v>
      </c>
      <c r="Z52" s="13">
        <f t="shared" si="6"/>
        <v>63.05676856</v>
      </c>
      <c r="AA52" s="13">
        <f t="shared" si="7"/>
        <v>41.50655022</v>
      </c>
      <c r="AB52" s="13">
        <f t="shared" si="8"/>
        <v>16.59388646</v>
      </c>
      <c r="AC52" s="13">
        <f t="shared" si="9"/>
        <v>0.6113537118</v>
      </c>
      <c r="AD52" s="13">
        <f t="shared" si="10"/>
        <v>0.1965065502</v>
      </c>
      <c r="AE52" s="13">
        <f t="shared" si="11"/>
        <v>1.703056769</v>
      </c>
      <c r="AF52" s="13">
        <f t="shared" si="12"/>
        <v>0.4257641921</v>
      </c>
      <c r="AG52" s="13">
        <f t="shared" si="13"/>
        <v>4.093886463</v>
      </c>
      <c r="AH52" s="13">
        <f t="shared" si="14"/>
        <v>1.473799127</v>
      </c>
      <c r="AI52" s="15">
        <f t="shared" si="15"/>
        <v>0.4737991266</v>
      </c>
      <c r="AJ52" s="15">
        <f t="shared" si="16"/>
        <v>58.64279476</v>
      </c>
      <c r="AK52" s="15">
        <f t="shared" si="17"/>
        <v>55.69895197</v>
      </c>
      <c r="AL52" s="15">
        <f t="shared" si="18"/>
        <v>1.903047091</v>
      </c>
      <c r="AM52" s="15">
        <f t="shared" si="19"/>
        <v>57.01222707</v>
      </c>
      <c r="AN52" s="15">
        <f t="shared" si="20"/>
        <v>50.26034934</v>
      </c>
      <c r="AO52" s="15">
        <f t="shared" si="21"/>
        <v>88.71778639</v>
      </c>
      <c r="AP52" s="5">
        <f t="shared" si="22"/>
        <v>137.2635165</v>
      </c>
      <c r="AQ52" s="5">
        <f t="shared" si="23"/>
        <v>82.16878181</v>
      </c>
    </row>
    <row r="53" ht="15.75" customHeight="1">
      <c r="A53" s="16">
        <v>38457.0</v>
      </c>
      <c r="B53" s="17">
        <v>0.19224537037037037</v>
      </c>
      <c r="C53" s="5" t="s">
        <v>35</v>
      </c>
      <c r="D53" s="18" t="s">
        <v>88</v>
      </c>
      <c r="E53" s="18"/>
      <c r="F53" s="5" t="s">
        <v>63</v>
      </c>
      <c r="G53" s="5">
        <v>6.0</v>
      </c>
      <c r="H53" s="5">
        <v>7.0</v>
      </c>
      <c r="I53" s="5">
        <v>3.0</v>
      </c>
      <c r="J53" s="5">
        <f t="shared" si="3"/>
        <v>6</v>
      </c>
      <c r="K53" s="5">
        <v>1.0</v>
      </c>
      <c r="L53" s="5">
        <v>92.48</v>
      </c>
      <c r="M53" s="5">
        <v>18.38</v>
      </c>
      <c r="N53" s="5">
        <v>35.83</v>
      </c>
      <c r="O53" s="5">
        <v>54.12</v>
      </c>
      <c r="P53" s="5">
        <v>39.55</v>
      </c>
      <c r="Q53" s="5">
        <v>18.16</v>
      </c>
      <c r="R53" s="5">
        <v>0.73</v>
      </c>
      <c r="S53" s="5">
        <v>0.24</v>
      </c>
      <c r="T53" s="5">
        <v>2.42</v>
      </c>
      <c r="U53" s="5">
        <v>0.52</v>
      </c>
      <c r="V53" s="5">
        <v>3.71</v>
      </c>
      <c r="W53" s="5">
        <v>1.75</v>
      </c>
      <c r="X53" s="5">
        <f t="shared" si="4"/>
        <v>19.87456747</v>
      </c>
      <c r="Y53" s="13">
        <f t="shared" si="5"/>
        <v>38.74351211</v>
      </c>
      <c r="Z53" s="13">
        <f t="shared" si="6"/>
        <v>58.52076125</v>
      </c>
      <c r="AA53" s="13">
        <f t="shared" si="7"/>
        <v>42.76600346</v>
      </c>
      <c r="AB53" s="13">
        <f t="shared" si="8"/>
        <v>19.6366782</v>
      </c>
      <c r="AC53" s="13">
        <f t="shared" si="9"/>
        <v>0.7893598616</v>
      </c>
      <c r="AD53" s="13">
        <f t="shared" si="10"/>
        <v>0.2595155709</v>
      </c>
      <c r="AE53" s="13">
        <f t="shared" si="11"/>
        <v>2.616782007</v>
      </c>
      <c r="AF53" s="13">
        <f t="shared" si="12"/>
        <v>0.562283737</v>
      </c>
      <c r="AG53" s="13">
        <f t="shared" si="13"/>
        <v>4.011678201</v>
      </c>
      <c r="AH53" s="13">
        <f t="shared" si="14"/>
        <v>1.892301038</v>
      </c>
      <c r="AI53" s="15">
        <f t="shared" si="15"/>
        <v>0.8923010381</v>
      </c>
      <c r="AJ53" s="15">
        <f t="shared" si="16"/>
        <v>54.42430796</v>
      </c>
      <c r="AK53" s="15">
        <f t="shared" si="17"/>
        <v>58.71880407</v>
      </c>
      <c r="AL53" s="15">
        <f t="shared" si="18"/>
        <v>2.050554324</v>
      </c>
      <c r="AM53" s="15">
        <f t="shared" si="19"/>
        <v>67.34256055</v>
      </c>
      <c r="AN53" s="15">
        <f t="shared" si="20"/>
        <v>51.0966263</v>
      </c>
      <c r="AO53" s="15">
        <f t="shared" si="21"/>
        <v>103.0430153</v>
      </c>
      <c r="AP53" s="5">
        <f t="shared" si="22"/>
        <v>171.7847972</v>
      </c>
      <c r="AQ53" s="5">
        <f t="shared" si="23"/>
        <v>93.33806012</v>
      </c>
      <c r="AR53" s="5">
        <f t="shared" ref="AR53:BB53" si="36">AVERAGE(X53:X56)</f>
        <v>19.03669705</v>
      </c>
      <c r="AS53" s="5">
        <f t="shared" si="36"/>
        <v>38.76952003</v>
      </c>
      <c r="AT53" s="5">
        <f t="shared" si="36"/>
        <v>57.2050705</v>
      </c>
      <c r="AU53" s="5">
        <f t="shared" si="36"/>
        <v>42.93915149</v>
      </c>
      <c r="AV53" s="5">
        <f t="shared" si="36"/>
        <v>19.86210806</v>
      </c>
      <c r="AW53" s="5">
        <f t="shared" si="36"/>
        <v>0.8389919209</v>
      </c>
      <c r="AX53" s="5">
        <f t="shared" si="36"/>
        <v>0.2389855977</v>
      </c>
      <c r="AY53" s="5">
        <f t="shared" si="36"/>
        <v>2.415841293</v>
      </c>
      <c r="AZ53" s="5">
        <f t="shared" si="36"/>
        <v>0.4937266518</v>
      </c>
      <c r="BA53" s="5">
        <f t="shared" si="36"/>
        <v>3.629411246</v>
      </c>
      <c r="BB53" s="5">
        <f t="shared" si="36"/>
        <v>1.95351487</v>
      </c>
      <c r="BC53" s="5">
        <f>Average(AO53,AO56)</f>
        <v>102.5728856</v>
      </c>
      <c r="BD53" s="5">
        <f>AVERAGE(AP53,AP56)</f>
        <v>174.0401244</v>
      </c>
      <c r="BE53" s="5">
        <f>average(AQ53,AQ56)</f>
        <v>95.97524968</v>
      </c>
    </row>
    <row r="54" ht="15.75" customHeight="1">
      <c r="A54" s="16">
        <v>38457.0</v>
      </c>
      <c r="B54" s="17">
        <v>0.19289351851851852</v>
      </c>
      <c r="C54" s="5" t="s">
        <v>35</v>
      </c>
      <c r="D54" s="5" t="s">
        <v>89</v>
      </c>
      <c r="F54" s="5" t="s">
        <v>63</v>
      </c>
      <c r="G54" s="5">
        <v>6.0</v>
      </c>
      <c r="H54" s="5">
        <v>7.0</v>
      </c>
      <c r="I54" s="5">
        <v>3.0</v>
      </c>
      <c r="J54" s="5">
        <f t="shared" si="3"/>
        <v>6</v>
      </c>
      <c r="K54" s="5">
        <v>2.0</v>
      </c>
      <c r="L54" s="5">
        <v>92.64</v>
      </c>
      <c r="M54" s="5">
        <v>16.71</v>
      </c>
      <c r="N54" s="5">
        <v>37.59</v>
      </c>
      <c r="O54" s="5">
        <v>52.34</v>
      </c>
      <c r="P54" s="5">
        <v>42.55</v>
      </c>
      <c r="Q54" s="5">
        <v>18.88</v>
      </c>
      <c r="R54" s="5">
        <v>0.82</v>
      </c>
      <c r="S54" s="5">
        <v>0.19</v>
      </c>
      <c r="T54" s="5">
        <v>2.12</v>
      </c>
      <c r="U54" s="5">
        <v>0.53</v>
      </c>
      <c r="V54" s="5">
        <v>3.12</v>
      </c>
      <c r="W54" s="5">
        <v>1.61</v>
      </c>
      <c r="X54" s="5">
        <f t="shared" si="4"/>
        <v>18.03756477</v>
      </c>
      <c r="Y54" s="13">
        <f t="shared" si="5"/>
        <v>40.57642487</v>
      </c>
      <c r="Z54" s="13">
        <f t="shared" si="6"/>
        <v>56.49827288</v>
      </c>
      <c r="AA54" s="13">
        <f t="shared" si="7"/>
        <v>45.93048359</v>
      </c>
      <c r="AB54" s="13">
        <f t="shared" si="8"/>
        <v>20.37996546</v>
      </c>
      <c r="AC54" s="13">
        <f t="shared" si="9"/>
        <v>0.8851468048</v>
      </c>
      <c r="AD54" s="13">
        <f t="shared" si="10"/>
        <v>0.2050949914</v>
      </c>
      <c r="AE54" s="13">
        <f t="shared" si="11"/>
        <v>2.288428325</v>
      </c>
      <c r="AF54" s="13">
        <f t="shared" si="12"/>
        <v>0.5721070812</v>
      </c>
      <c r="AG54" s="13">
        <f t="shared" si="13"/>
        <v>3.367875648</v>
      </c>
      <c r="AH54" s="13">
        <f t="shared" si="14"/>
        <v>1.73791019</v>
      </c>
      <c r="AI54" s="15">
        <f t="shared" si="15"/>
        <v>0.73791019</v>
      </c>
      <c r="AJ54" s="15">
        <f t="shared" si="16"/>
        <v>52.54339378</v>
      </c>
      <c r="AK54" s="15">
        <f t="shared" si="17"/>
        <v>57.29096503</v>
      </c>
      <c r="AL54" s="15">
        <f t="shared" si="18"/>
        <v>2.123958731</v>
      </c>
      <c r="AM54" s="15">
        <f t="shared" si="19"/>
        <v>67.23208117</v>
      </c>
      <c r="AN54" s="15">
        <f t="shared" si="20"/>
        <v>53.19784111</v>
      </c>
      <c r="AO54" s="15">
        <f t="shared" si="21"/>
        <v>101.142561</v>
      </c>
      <c r="AP54" s="5">
        <f t="shared" si="22"/>
        <v>174.6525411</v>
      </c>
      <c r="AQ54" s="5">
        <f t="shared" si="23"/>
        <v>94.32840728</v>
      </c>
    </row>
    <row r="55" ht="15.75" customHeight="1">
      <c r="A55" s="16">
        <v>38457.0</v>
      </c>
      <c r="B55" s="17">
        <v>0.19354166666666664</v>
      </c>
      <c r="C55" s="5" t="s">
        <v>35</v>
      </c>
      <c r="D55" s="5" t="s">
        <v>90</v>
      </c>
      <c r="F55" s="5" t="s">
        <v>63</v>
      </c>
      <c r="G55" s="5">
        <v>6.0</v>
      </c>
      <c r="H55" s="5">
        <v>7.0</v>
      </c>
      <c r="I55" s="5">
        <v>3.0</v>
      </c>
      <c r="J55" s="5">
        <f t="shared" si="3"/>
        <v>6</v>
      </c>
      <c r="K55" s="5">
        <v>3.0</v>
      </c>
      <c r="L55" s="5">
        <v>92.01</v>
      </c>
      <c r="M55" s="5">
        <v>17.83</v>
      </c>
      <c r="N55" s="5">
        <v>35.45</v>
      </c>
      <c r="O55" s="5">
        <v>52.72</v>
      </c>
      <c r="P55" s="5">
        <v>39.25</v>
      </c>
      <c r="Q55" s="5">
        <v>18.78</v>
      </c>
      <c r="R55" s="5">
        <v>0.82</v>
      </c>
      <c r="S55" s="5">
        <v>0.24</v>
      </c>
      <c r="T55" s="5">
        <v>2.54</v>
      </c>
      <c r="U55" s="5">
        <v>0.43</v>
      </c>
      <c r="V55" s="5">
        <v>3.73</v>
      </c>
      <c r="W55" s="5">
        <v>1.85</v>
      </c>
      <c r="X55" s="5">
        <f t="shared" si="4"/>
        <v>19.37832844</v>
      </c>
      <c r="Y55" s="13">
        <f t="shared" si="5"/>
        <v>38.52842082</v>
      </c>
      <c r="Z55" s="13">
        <f t="shared" si="6"/>
        <v>57.29811977</v>
      </c>
      <c r="AA55" s="13">
        <f t="shared" si="7"/>
        <v>42.65840669</v>
      </c>
      <c r="AB55" s="13">
        <f t="shared" si="8"/>
        <v>20.41082491</v>
      </c>
      <c r="AC55" s="13">
        <f t="shared" si="9"/>
        <v>0.8912074774</v>
      </c>
      <c r="AD55" s="13">
        <f t="shared" si="10"/>
        <v>0.2608412129</v>
      </c>
      <c r="AE55" s="13">
        <f t="shared" si="11"/>
        <v>2.760569503</v>
      </c>
      <c r="AF55" s="13">
        <f t="shared" si="12"/>
        <v>0.4673405065</v>
      </c>
      <c r="AG55" s="13">
        <f t="shared" si="13"/>
        <v>4.053907184</v>
      </c>
      <c r="AH55" s="13">
        <f t="shared" si="14"/>
        <v>2.010651016</v>
      </c>
      <c r="AI55" s="15">
        <f t="shared" si="15"/>
        <v>1.010651016</v>
      </c>
      <c r="AJ55" s="15">
        <f t="shared" si="16"/>
        <v>53.28725139</v>
      </c>
      <c r="AK55" s="15">
        <f t="shared" si="17"/>
        <v>58.88636018</v>
      </c>
      <c r="AL55" s="15">
        <f t="shared" si="18"/>
        <v>2.09430956</v>
      </c>
      <c r="AM55" s="15">
        <f t="shared" si="19"/>
        <v>68.10172807</v>
      </c>
      <c r="AN55" s="15">
        <f t="shared" si="20"/>
        <v>51.02518205</v>
      </c>
      <c r="AO55" s="15">
        <f t="shared" si="21"/>
        <v>102.9945021</v>
      </c>
      <c r="AP55" s="5">
        <f t="shared" si="22"/>
        <v>175.3677808</v>
      </c>
      <c r="AQ55" s="5">
        <f t="shared" si="23"/>
        <v>95.60175742</v>
      </c>
    </row>
    <row r="56" ht="15.75" customHeight="1">
      <c r="A56" s="16">
        <v>38457.0</v>
      </c>
      <c r="B56" s="17">
        <v>0.19413194444444445</v>
      </c>
      <c r="C56" s="5" t="s">
        <v>35</v>
      </c>
      <c r="D56" s="5" t="s">
        <v>91</v>
      </c>
      <c r="F56" s="5" t="s">
        <v>63</v>
      </c>
      <c r="G56" s="5">
        <v>6.0</v>
      </c>
      <c r="H56" s="5">
        <v>7.0</v>
      </c>
      <c r="I56" s="5">
        <v>3.0</v>
      </c>
      <c r="J56" s="5">
        <f t="shared" si="3"/>
        <v>6</v>
      </c>
      <c r="K56" s="5">
        <v>4.0</v>
      </c>
      <c r="L56" s="5">
        <v>91.11</v>
      </c>
      <c r="M56" s="5">
        <v>17.18</v>
      </c>
      <c r="N56" s="5">
        <v>33.92</v>
      </c>
      <c r="O56" s="5">
        <v>51.48</v>
      </c>
      <c r="P56" s="5">
        <v>36.81</v>
      </c>
      <c r="Q56" s="5">
        <v>17.33</v>
      </c>
      <c r="R56" s="5">
        <v>0.72</v>
      </c>
      <c r="S56" s="5">
        <v>0.21</v>
      </c>
      <c r="T56" s="5">
        <v>1.82</v>
      </c>
      <c r="U56" s="5">
        <v>0.34</v>
      </c>
      <c r="V56" s="5">
        <v>2.81</v>
      </c>
      <c r="W56" s="5">
        <v>1.98</v>
      </c>
      <c r="X56" s="5">
        <f t="shared" si="4"/>
        <v>18.85632752</v>
      </c>
      <c r="Y56" s="13">
        <f t="shared" si="5"/>
        <v>37.22972231</v>
      </c>
      <c r="Z56" s="13">
        <f t="shared" si="6"/>
        <v>56.50312809</v>
      </c>
      <c r="AA56" s="13">
        <f t="shared" si="7"/>
        <v>40.40171222</v>
      </c>
      <c r="AB56" s="13">
        <f t="shared" si="8"/>
        <v>19.02096367</v>
      </c>
      <c r="AC56" s="13">
        <f t="shared" si="9"/>
        <v>0.7902535397</v>
      </c>
      <c r="AD56" s="13">
        <f t="shared" si="10"/>
        <v>0.2304906157</v>
      </c>
      <c r="AE56" s="13">
        <f t="shared" si="11"/>
        <v>1.997585336</v>
      </c>
      <c r="AF56" s="13">
        <f t="shared" si="12"/>
        <v>0.3731752826</v>
      </c>
      <c r="AG56" s="13">
        <f t="shared" si="13"/>
        <v>3.084183953</v>
      </c>
      <c r="AH56" s="13">
        <f t="shared" si="14"/>
        <v>2.173197234</v>
      </c>
      <c r="AI56" s="15">
        <f t="shared" si="15"/>
        <v>1.173197234</v>
      </c>
      <c r="AJ56" s="15">
        <f t="shared" si="16"/>
        <v>52.54790912</v>
      </c>
      <c r="AK56" s="15">
        <f t="shared" si="17"/>
        <v>59.89804632</v>
      </c>
      <c r="AL56" s="15">
        <f t="shared" si="18"/>
        <v>2.123776224</v>
      </c>
      <c r="AM56" s="15">
        <f t="shared" si="19"/>
        <v>68.48161563</v>
      </c>
      <c r="AN56" s="15">
        <f t="shared" si="20"/>
        <v>49.52673691</v>
      </c>
      <c r="AO56" s="15">
        <f t="shared" si="21"/>
        <v>102.1027559</v>
      </c>
      <c r="AP56" s="5">
        <f t="shared" si="22"/>
        <v>176.2954516</v>
      </c>
      <c r="AQ56" s="5">
        <f t="shared" si="23"/>
        <v>98.61243924</v>
      </c>
    </row>
    <row r="57" ht="15.75" customHeight="1">
      <c r="A57" s="16">
        <v>38457.0</v>
      </c>
      <c r="B57" s="17">
        <v>0.19480324074074074</v>
      </c>
      <c r="C57" s="5" t="s">
        <v>35</v>
      </c>
      <c r="D57" s="18" t="s">
        <v>92</v>
      </c>
      <c r="E57" s="18"/>
      <c r="F57" s="5" t="s">
        <v>46</v>
      </c>
      <c r="G57" s="5">
        <v>6.0</v>
      </c>
      <c r="H57" s="5">
        <v>7.0</v>
      </c>
      <c r="I57" s="5">
        <v>5.0</v>
      </c>
      <c r="J57" s="5">
        <f t="shared" si="3"/>
        <v>8</v>
      </c>
      <c r="K57" s="5">
        <v>1.0</v>
      </c>
      <c r="L57" s="5">
        <v>91.99</v>
      </c>
      <c r="M57" s="5">
        <v>13.65</v>
      </c>
      <c r="N57" s="5">
        <v>38.46</v>
      </c>
      <c r="O57" s="5">
        <v>59.51</v>
      </c>
      <c r="P57" s="5">
        <v>40.2</v>
      </c>
      <c r="Q57" s="5">
        <v>15.48</v>
      </c>
      <c r="R57" s="5">
        <v>0.6</v>
      </c>
      <c r="S57" s="5">
        <v>0.2</v>
      </c>
      <c r="T57" s="5">
        <v>2.0</v>
      </c>
      <c r="U57" s="5">
        <v>0.38</v>
      </c>
      <c r="V57" s="5">
        <v>4.21</v>
      </c>
      <c r="W57" s="5">
        <v>1.46</v>
      </c>
      <c r="X57" s="5">
        <f t="shared" si="4"/>
        <v>14.83856941</v>
      </c>
      <c r="Y57" s="13">
        <f t="shared" si="5"/>
        <v>41.80889227</v>
      </c>
      <c r="Z57" s="13">
        <f t="shared" si="6"/>
        <v>64.69181433</v>
      </c>
      <c r="AA57" s="13">
        <f t="shared" si="7"/>
        <v>43.70040222</v>
      </c>
      <c r="AB57" s="13">
        <f t="shared" si="8"/>
        <v>16.82791608</v>
      </c>
      <c r="AC57" s="13">
        <f t="shared" si="9"/>
        <v>0.6522448092</v>
      </c>
      <c r="AD57" s="13">
        <f t="shared" si="10"/>
        <v>0.2174149364</v>
      </c>
      <c r="AE57" s="13">
        <f t="shared" si="11"/>
        <v>2.174149364</v>
      </c>
      <c r="AF57" s="13">
        <f t="shared" si="12"/>
        <v>0.4130883792</v>
      </c>
      <c r="AG57" s="13">
        <f t="shared" si="13"/>
        <v>4.576584411</v>
      </c>
      <c r="AH57" s="13">
        <f t="shared" si="14"/>
        <v>1.587129036</v>
      </c>
      <c r="AI57" s="15">
        <f t="shared" si="15"/>
        <v>0.5871290358</v>
      </c>
      <c r="AJ57" s="15">
        <f t="shared" si="16"/>
        <v>60.16338732</v>
      </c>
      <c r="AK57" s="15">
        <f t="shared" si="17"/>
        <v>56.33087292</v>
      </c>
      <c r="AL57" s="15">
        <f t="shared" si="18"/>
        <v>1.854948748</v>
      </c>
      <c r="AM57" s="15">
        <f t="shared" si="19"/>
        <v>56.26231112</v>
      </c>
      <c r="AN57" s="15">
        <f t="shared" si="20"/>
        <v>51.71706707</v>
      </c>
      <c r="AO57" s="15">
        <f t="shared" si="21"/>
        <v>90.44276878</v>
      </c>
      <c r="AP57" s="5">
        <f t="shared" si="22"/>
        <v>136.3956916</v>
      </c>
      <c r="AQ57" s="5">
        <f t="shared" si="23"/>
        <v>81.00068388</v>
      </c>
      <c r="AR57" s="5">
        <f t="shared" ref="AR57:BB57" si="37">AVERAGE(X57:X60)</f>
        <v>16.47139631</v>
      </c>
      <c r="AS57" s="5">
        <f t="shared" si="37"/>
        <v>41.44196135</v>
      </c>
      <c r="AT57" s="5">
        <f t="shared" si="37"/>
        <v>63.52573539</v>
      </c>
      <c r="AU57" s="5">
        <f t="shared" si="37"/>
        <v>45.33837708</v>
      </c>
      <c r="AV57" s="5">
        <f t="shared" si="37"/>
        <v>18.64666079</v>
      </c>
      <c r="AW57" s="5">
        <f t="shared" si="37"/>
        <v>0.7440727885</v>
      </c>
      <c r="AX57" s="5">
        <f t="shared" si="37"/>
        <v>0.2208164675</v>
      </c>
      <c r="AY57" s="5">
        <f t="shared" si="37"/>
        <v>2.011182713</v>
      </c>
      <c r="AZ57" s="5">
        <f t="shared" si="37"/>
        <v>0.4360323353</v>
      </c>
      <c r="BA57" s="5">
        <f t="shared" si="37"/>
        <v>4.199734526</v>
      </c>
      <c r="BB57" s="5">
        <f t="shared" si="37"/>
        <v>1.717675651</v>
      </c>
      <c r="BC57" s="5">
        <f>Average(AO57,AO60)</f>
        <v>95.56573657</v>
      </c>
      <c r="BD57" s="5">
        <f>AVERAGE(AP57,AP60)</f>
        <v>146.5033885</v>
      </c>
      <c r="BE57" s="5">
        <f>average(AQ57,AQ60)</f>
        <v>84.75078168</v>
      </c>
    </row>
    <row r="58" ht="15.75" customHeight="1">
      <c r="A58" s="16">
        <v>38457.0</v>
      </c>
      <c r="B58" s="17">
        <v>0.19668981481481482</v>
      </c>
      <c r="C58" s="5" t="s">
        <v>35</v>
      </c>
      <c r="D58" s="5" t="s">
        <v>93</v>
      </c>
      <c r="F58" s="5" t="s">
        <v>46</v>
      </c>
      <c r="G58" s="5">
        <v>6.0</v>
      </c>
      <c r="H58" s="5">
        <v>7.0</v>
      </c>
      <c r="I58" s="5">
        <v>5.0</v>
      </c>
      <c r="J58" s="5">
        <f t="shared" si="3"/>
        <v>8</v>
      </c>
      <c r="K58" s="5">
        <v>2.0</v>
      </c>
      <c r="L58" s="5">
        <v>91.42</v>
      </c>
      <c r="M58" s="5">
        <v>15.57</v>
      </c>
      <c r="N58" s="5">
        <v>37.38</v>
      </c>
      <c r="O58" s="5">
        <v>57.07</v>
      </c>
      <c r="P58" s="5">
        <v>39.55</v>
      </c>
      <c r="Q58" s="5">
        <v>16.51</v>
      </c>
      <c r="R58" s="5">
        <v>0.68</v>
      </c>
      <c r="S58" s="5">
        <v>0.21</v>
      </c>
      <c r="T58" s="5">
        <v>1.92</v>
      </c>
      <c r="U58" s="5">
        <v>0.36</v>
      </c>
      <c r="V58" s="5">
        <v>3.79</v>
      </c>
      <c r="W58" s="5">
        <v>1.59</v>
      </c>
      <c r="X58" s="5">
        <f t="shared" si="4"/>
        <v>17.03128418</v>
      </c>
      <c r="Y58" s="13">
        <f t="shared" si="5"/>
        <v>40.88820827</v>
      </c>
      <c r="Z58" s="13">
        <f t="shared" si="6"/>
        <v>62.42616495</v>
      </c>
      <c r="AA58" s="13">
        <f t="shared" si="7"/>
        <v>43.2618683</v>
      </c>
      <c r="AB58" s="13">
        <f t="shared" si="8"/>
        <v>18.05950558</v>
      </c>
      <c r="AC58" s="13">
        <f t="shared" si="9"/>
        <v>0.7438197331</v>
      </c>
      <c r="AD58" s="13">
        <f t="shared" si="10"/>
        <v>0.2297090352</v>
      </c>
      <c r="AE58" s="13">
        <f t="shared" si="11"/>
        <v>2.100196893</v>
      </c>
      <c r="AF58" s="13">
        <f t="shared" si="12"/>
        <v>0.3937869175</v>
      </c>
      <c r="AG58" s="13">
        <f t="shared" si="13"/>
        <v>4.145701159</v>
      </c>
      <c r="AH58" s="13">
        <f t="shared" si="14"/>
        <v>1.739225552</v>
      </c>
      <c r="AI58" s="15">
        <f t="shared" si="15"/>
        <v>0.7392255524</v>
      </c>
      <c r="AJ58" s="15">
        <f t="shared" si="16"/>
        <v>58.05633341</v>
      </c>
      <c r="AK58" s="15">
        <f t="shared" si="17"/>
        <v>57.04808576</v>
      </c>
      <c r="AL58" s="15">
        <f t="shared" si="18"/>
        <v>1.922270895</v>
      </c>
      <c r="AM58" s="15">
        <f t="shared" si="19"/>
        <v>60.71417633</v>
      </c>
      <c r="AN58" s="15">
        <f t="shared" si="20"/>
        <v>51.42588055</v>
      </c>
      <c r="AO58" s="15">
        <f t="shared" si="21"/>
        <v>95.78645048</v>
      </c>
      <c r="AP58" s="5">
        <f t="shared" si="22"/>
        <v>149.6971593</v>
      </c>
      <c r="AQ58" s="5">
        <f t="shared" si="23"/>
        <v>85.00920534</v>
      </c>
    </row>
    <row r="59" ht="15.75" customHeight="1">
      <c r="A59" s="16">
        <v>38457.0</v>
      </c>
      <c r="B59" s="17">
        <v>0.19739583333333333</v>
      </c>
      <c r="C59" s="5" t="s">
        <v>35</v>
      </c>
      <c r="D59" s="5" t="s">
        <v>94</v>
      </c>
      <c r="F59" s="5" t="s">
        <v>46</v>
      </c>
      <c r="G59" s="5">
        <v>6.0</v>
      </c>
      <c r="H59" s="5">
        <v>7.0</v>
      </c>
      <c r="I59" s="5">
        <v>5.0</v>
      </c>
      <c r="J59" s="5">
        <f t="shared" si="3"/>
        <v>8</v>
      </c>
      <c r="K59" s="5">
        <v>3.0</v>
      </c>
      <c r="L59" s="5">
        <v>92.0</v>
      </c>
      <c r="M59" s="5">
        <v>14.58</v>
      </c>
      <c r="N59" s="5">
        <v>41.91</v>
      </c>
      <c r="O59" s="5">
        <v>59.12</v>
      </c>
      <c r="P59" s="5">
        <v>42.62</v>
      </c>
      <c r="Q59" s="5">
        <v>18.25</v>
      </c>
      <c r="R59" s="5">
        <v>0.78</v>
      </c>
      <c r="S59" s="5">
        <v>0.18</v>
      </c>
      <c r="T59" s="5">
        <v>1.92</v>
      </c>
      <c r="U59" s="5">
        <v>0.46</v>
      </c>
      <c r="V59" s="5">
        <v>3.8</v>
      </c>
      <c r="W59" s="5">
        <v>1.35</v>
      </c>
      <c r="X59" s="5">
        <f t="shared" si="4"/>
        <v>15.84782609</v>
      </c>
      <c r="Y59" s="13">
        <f t="shared" si="5"/>
        <v>45.55434783</v>
      </c>
      <c r="Z59" s="13">
        <f t="shared" si="6"/>
        <v>64.26086957</v>
      </c>
      <c r="AA59" s="13">
        <f t="shared" si="7"/>
        <v>46.32608696</v>
      </c>
      <c r="AB59" s="13">
        <f t="shared" si="8"/>
        <v>19.83695652</v>
      </c>
      <c r="AC59" s="13">
        <f t="shared" si="9"/>
        <v>0.847826087</v>
      </c>
      <c r="AD59" s="13">
        <f t="shared" si="10"/>
        <v>0.1956521739</v>
      </c>
      <c r="AE59" s="13">
        <f t="shared" si="11"/>
        <v>2.086956522</v>
      </c>
      <c r="AF59" s="13">
        <f t="shared" si="12"/>
        <v>0.5</v>
      </c>
      <c r="AG59" s="13">
        <f t="shared" si="13"/>
        <v>4.130434783</v>
      </c>
      <c r="AH59" s="13">
        <f t="shared" si="14"/>
        <v>1.467391304</v>
      </c>
      <c r="AI59" s="15">
        <f t="shared" si="15"/>
        <v>0.4673913043</v>
      </c>
      <c r="AJ59" s="15">
        <f t="shared" si="16"/>
        <v>59.7626087</v>
      </c>
      <c r="AK59" s="15">
        <f t="shared" si="17"/>
        <v>53.41316304</v>
      </c>
      <c r="AL59" s="15">
        <f t="shared" si="18"/>
        <v>1.867388363</v>
      </c>
      <c r="AM59" s="15">
        <f t="shared" si="19"/>
        <v>57.5526087</v>
      </c>
      <c r="AN59" s="15">
        <f t="shared" si="20"/>
        <v>53.46052174</v>
      </c>
      <c r="AO59" s="15">
        <f t="shared" si="21"/>
        <v>93.15864915</v>
      </c>
      <c r="AP59" s="5">
        <f t="shared" si="22"/>
        <v>141.4336401</v>
      </c>
      <c r="AQ59" s="5">
        <f t="shared" si="23"/>
        <v>77.32024735</v>
      </c>
    </row>
    <row r="60" ht="15.75" customHeight="1">
      <c r="A60" s="16">
        <v>38457.0</v>
      </c>
      <c r="B60" s="17">
        <v>0.19793981481481482</v>
      </c>
      <c r="C60" s="5" t="s">
        <v>35</v>
      </c>
      <c r="D60" s="5" t="s">
        <v>95</v>
      </c>
      <c r="F60" s="5" t="s">
        <v>46</v>
      </c>
      <c r="G60" s="5">
        <v>6.0</v>
      </c>
      <c r="H60" s="5">
        <v>7.0</v>
      </c>
      <c r="I60" s="5">
        <v>5.0</v>
      </c>
      <c r="J60" s="5">
        <f t="shared" si="3"/>
        <v>8</v>
      </c>
      <c r="K60" s="5">
        <v>4.0</v>
      </c>
      <c r="L60" s="5">
        <v>91.48</v>
      </c>
      <c r="M60" s="5">
        <v>16.62</v>
      </c>
      <c r="N60" s="5">
        <v>34.32</v>
      </c>
      <c r="O60" s="5">
        <v>57.38</v>
      </c>
      <c r="P60" s="5">
        <v>43.97</v>
      </c>
      <c r="Q60" s="5">
        <v>18.17</v>
      </c>
      <c r="R60" s="5">
        <v>0.67</v>
      </c>
      <c r="S60" s="5">
        <v>0.22</v>
      </c>
      <c r="T60" s="5">
        <v>1.54</v>
      </c>
      <c r="U60" s="5">
        <v>0.4</v>
      </c>
      <c r="V60" s="5">
        <v>3.61</v>
      </c>
      <c r="W60" s="5">
        <v>1.9</v>
      </c>
      <c r="X60" s="5">
        <f t="shared" si="4"/>
        <v>18.16790555</v>
      </c>
      <c r="Y60" s="13">
        <f t="shared" si="5"/>
        <v>37.51639703</v>
      </c>
      <c r="Z60" s="13">
        <f t="shared" si="6"/>
        <v>62.7240927</v>
      </c>
      <c r="AA60" s="13">
        <f t="shared" si="7"/>
        <v>48.06515085</v>
      </c>
      <c r="AB60" s="13">
        <f t="shared" si="8"/>
        <v>19.86226498</v>
      </c>
      <c r="AC60" s="13">
        <f t="shared" si="9"/>
        <v>0.7324005247</v>
      </c>
      <c r="AD60" s="13">
        <f t="shared" si="10"/>
        <v>0.2404897245</v>
      </c>
      <c r="AE60" s="13">
        <f t="shared" si="11"/>
        <v>1.683428072</v>
      </c>
      <c r="AF60" s="13">
        <f t="shared" si="12"/>
        <v>0.4372540446</v>
      </c>
      <c r="AG60" s="13">
        <f t="shared" si="13"/>
        <v>3.946217753</v>
      </c>
      <c r="AH60" s="13">
        <f t="shared" si="14"/>
        <v>2.076956712</v>
      </c>
      <c r="AI60" s="15">
        <f t="shared" si="15"/>
        <v>1.076956712</v>
      </c>
      <c r="AJ60" s="15">
        <f t="shared" si="16"/>
        <v>58.33340621</v>
      </c>
      <c r="AK60" s="15">
        <f t="shared" si="17"/>
        <v>59.67472672</v>
      </c>
      <c r="AL60" s="15">
        <f t="shared" si="18"/>
        <v>1.913140467</v>
      </c>
      <c r="AM60" s="15">
        <f t="shared" si="19"/>
        <v>61.91145606</v>
      </c>
      <c r="AN60" s="15">
        <f t="shared" si="20"/>
        <v>54.61526017</v>
      </c>
      <c r="AO60" s="15">
        <f t="shared" si="21"/>
        <v>100.6887044</v>
      </c>
      <c r="AP60" s="5">
        <f t="shared" si="22"/>
        <v>156.6110853</v>
      </c>
      <c r="AQ60" s="5">
        <f t="shared" si="23"/>
        <v>88.50087949</v>
      </c>
    </row>
    <row r="61" ht="15.75" customHeight="1">
      <c r="A61" s="16">
        <v>38457.0</v>
      </c>
      <c r="B61" s="17">
        <v>0.1989814814814815</v>
      </c>
      <c r="C61" s="5" t="s">
        <v>35</v>
      </c>
      <c r="D61" s="18" t="s">
        <v>96</v>
      </c>
      <c r="E61" s="18"/>
      <c r="F61" s="5" t="s">
        <v>97</v>
      </c>
      <c r="G61" s="5">
        <v>6.0</v>
      </c>
      <c r="H61" s="5">
        <v>7.0</v>
      </c>
      <c r="I61" s="5">
        <v>1.0</v>
      </c>
      <c r="J61" s="5">
        <f t="shared" si="3"/>
        <v>4</v>
      </c>
      <c r="K61" s="5">
        <v>1.0</v>
      </c>
      <c r="L61" s="5">
        <v>92.89</v>
      </c>
      <c r="M61" s="5">
        <v>23.39</v>
      </c>
      <c r="N61" s="5">
        <v>29.63</v>
      </c>
      <c r="O61" s="5">
        <v>42.62</v>
      </c>
      <c r="P61" s="5">
        <v>36.14</v>
      </c>
      <c r="Q61" s="5">
        <v>18.16</v>
      </c>
      <c r="R61" s="5">
        <v>0.81</v>
      </c>
      <c r="S61" s="5">
        <v>0.25</v>
      </c>
      <c r="T61" s="5">
        <v>2.06</v>
      </c>
      <c r="U61" s="5">
        <v>0.66</v>
      </c>
      <c r="V61" s="5">
        <v>2.99</v>
      </c>
      <c r="W61" s="5">
        <v>2.51</v>
      </c>
      <c r="X61" s="5">
        <f t="shared" si="4"/>
        <v>25.18032081</v>
      </c>
      <c r="Y61" s="13">
        <f t="shared" si="5"/>
        <v>31.8979438</v>
      </c>
      <c r="Z61" s="13">
        <f t="shared" si="6"/>
        <v>45.88222629</v>
      </c>
      <c r="AA61" s="13">
        <f t="shared" si="7"/>
        <v>38.90623318</v>
      </c>
      <c r="AB61" s="13">
        <f t="shared" si="8"/>
        <v>19.55000538</v>
      </c>
      <c r="AC61" s="13">
        <f t="shared" si="9"/>
        <v>0.8719991388</v>
      </c>
      <c r="AD61" s="13">
        <f t="shared" si="10"/>
        <v>0.2691355367</v>
      </c>
      <c r="AE61" s="13">
        <f t="shared" si="11"/>
        <v>2.217676822</v>
      </c>
      <c r="AF61" s="13">
        <f t="shared" si="12"/>
        <v>0.7105178168</v>
      </c>
      <c r="AG61" s="13">
        <f t="shared" si="13"/>
        <v>3.218861018</v>
      </c>
      <c r="AH61" s="13">
        <f t="shared" si="14"/>
        <v>2.702120788</v>
      </c>
      <c r="AI61" s="15">
        <f t="shared" si="15"/>
        <v>1.702120788</v>
      </c>
      <c r="AJ61" s="15">
        <f t="shared" si="16"/>
        <v>42.67047045</v>
      </c>
      <c r="AK61" s="15">
        <f t="shared" si="17"/>
        <v>64.05150178</v>
      </c>
      <c r="AL61" s="15">
        <f t="shared" si="18"/>
        <v>2.615391835</v>
      </c>
      <c r="AM61" s="15">
        <f t="shared" si="19"/>
        <v>85.21197115</v>
      </c>
      <c r="AN61" s="15">
        <f t="shared" si="20"/>
        <v>48.53373883</v>
      </c>
      <c r="AO61" s="15">
        <f t="shared" si="21"/>
        <v>119.8390641</v>
      </c>
      <c r="AP61" s="5">
        <f t="shared" si="22"/>
        <v>254.8179755</v>
      </c>
      <c r="AQ61" s="5">
        <f t="shared" si="23"/>
        <v>129.8602905</v>
      </c>
      <c r="AR61" s="5">
        <f t="shared" ref="AR61:BB61" si="38">AVERAGE(X61:X64)</f>
        <v>27.48564466</v>
      </c>
      <c r="AS61" s="5">
        <f t="shared" si="38"/>
        <v>31.2530581</v>
      </c>
      <c r="AT61" s="5">
        <f t="shared" si="38"/>
        <v>44.53991163</v>
      </c>
      <c r="AU61" s="5">
        <f t="shared" si="38"/>
        <v>38.64815187</v>
      </c>
      <c r="AV61" s="5">
        <f t="shared" si="38"/>
        <v>20.23429042</v>
      </c>
      <c r="AW61" s="5">
        <f t="shared" si="38"/>
        <v>0.9017655881</v>
      </c>
      <c r="AX61" s="5">
        <f t="shared" si="38"/>
        <v>0.2979454291</v>
      </c>
      <c r="AY61" s="5">
        <f t="shared" si="38"/>
        <v>2.223286059</v>
      </c>
      <c r="AZ61" s="5">
        <f t="shared" si="38"/>
        <v>0.6768528683</v>
      </c>
      <c r="BA61" s="5">
        <f t="shared" si="38"/>
        <v>3.146701656</v>
      </c>
      <c r="BB61" s="5">
        <f t="shared" si="38"/>
        <v>2.802932039</v>
      </c>
      <c r="BC61" s="5">
        <f>Average(AO61,AO64)</f>
        <v>123.4130904</v>
      </c>
      <c r="BD61" s="5">
        <f>AVERAGE(AP61,AP64)</f>
        <v>262.0680623</v>
      </c>
      <c r="BE61" s="5">
        <f>average(AQ61,AQ64)</f>
        <v>130.5297398</v>
      </c>
    </row>
    <row r="62" ht="15.75" customHeight="1">
      <c r="A62" s="16">
        <v>38457.0</v>
      </c>
      <c r="B62" s="17">
        <v>0.19975694444444445</v>
      </c>
      <c r="C62" s="5" t="s">
        <v>35</v>
      </c>
      <c r="D62" s="5" t="s">
        <v>98</v>
      </c>
      <c r="F62" s="5" t="s">
        <v>97</v>
      </c>
      <c r="G62" s="5">
        <v>6.0</v>
      </c>
      <c r="H62" s="5">
        <v>7.0</v>
      </c>
      <c r="I62" s="5">
        <v>1.0</v>
      </c>
      <c r="J62" s="5">
        <f t="shared" si="3"/>
        <v>4</v>
      </c>
      <c r="K62" s="5">
        <v>2.0</v>
      </c>
      <c r="L62" s="5">
        <v>92.4</v>
      </c>
      <c r="M62" s="5">
        <v>25.4</v>
      </c>
      <c r="N62" s="5">
        <v>28.58</v>
      </c>
      <c r="O62" s="5">
        <v>39.1</v>
      </c>
      <c r="P62" s="5">
        <v>35.71</v>
      </c>
      <c r="Q62" s="5">
        <v>18.71</v>
      </c>
      <c r="R62" s="5">
        <v>0.85</v>
      </c>
      <c r="S62" s="5">
        <v>0.27</v>
      </c>
      <c r="T62" s="5">
        <v>1.93</v>
      </c>
      <c r="U62" s="5">
        <v>0.59</v>
      </c>
      <c r="V62" s="5">
        <v>2.8</v>
      </c>
      <c r="W62" s="5">
        <v>2.69</v>
      </c>
      <c r="X62" s="5">
        <f t="shared" si="4"/>
        <v>27.48917749</v>
      </c>
      <c r="Y62" s="13">
        <f t="shared" si="5"/>
        <v>30.93073593</v>
      </c>
      <c r="Z62" s="13">
        <f t="shared" si="6"/>
        <v>42.31601732</v>
      </c>
      <c r="AA62" s="13">
        <f t="shared" si="7"/>
        <v>38.64718615</v>
      </c>
      <c r="AB62" s="13">
        <f t="shared" si="8"/>
        <v>20.24891775</v>
      </c>
      <c r="AC62" s="13">
        <f t="shared" si="9"/>
        <v>0.9199134199</v>
      </c>
      <c r="AD62" s="13">
        <f t="shared" si="10"/>
        <v>0.2922077922</v>
      </c>
      <c r="AE62" s="13">
        <f t="shared" si="11"/>
        <v>2.088744589</v>
      </c>
      <c r="AF62" s="13">
        <f t="shared" si="12"/>
        <v>0.6385281385</v>
      </c>
      <c r="AG62" s="13">
        <f t="shared" si="13"/>
        <v>3.03030303</v>
      </c>
      <c r="AH62" s="13">
        <f t="shared" si="14"/>
        <v>2.911255411</v>
      </c>
      <c r="AI62" s="15">
        <f t="shared" si="15"/>
        <v>1.911255411</v>
      </c>
      <c r="AJ62" s="15">
        <f t="shared" si="16"/>
        <v>39.3538961</v>
      </c>
      <c r="AK62" s="15">
        <f t="shared" si="17"/>
        <v>64.80495671</v>
      </c>
      <c r="AL62" s="15">
        <f t="shared" si="18"/>
        <v>2.835805627</v>
      </c>
      <c r="AM62" s="15">
        <f t="shared" si="19"/>
        <v>91.0465368</v>
      </c>
      <c r="AN62" s="15">
        <f t="shared" si="20"/>
        <v>48.3617316</v>
      </c>
      <c r="AO62" s="15">
        <f t="shared" si="21"/>
        <v>126.344731</v>
      </c>
      <c r="AP62" s="5">
        <f t="shared" si="22"/>
        <v>291.2919505</v>
      </c>
      <c r="AQ62" s="5">
        <f t="shared" si="23"/>
        <v>142.4606673</v>
      </c>
    </row>
    <row r="63" ht="15.75" customHeight="1">
      <c r="A63" s="16">
        <v>38457.0</v>
      </c>
      <c r="B63" s="17">
        <v>0.20042824074074073</v>
      </c>
      <c r="C63" s="5" t="s">
        <v>35</v>
      </c>
      <c r="D63" s="5" t="s">
        <v>99</v>
      </c>
      <c r="F63" s="5" t="s">
        <v>97</v>
      </c>
      <c r="G63" s="5">
        <v>6.0</v>
      </c>
      <c r="H63" s="5">
        <v>7.0</v>
      </c>
      <c r="I63" s="5">
        <v>1.0</v>
      </c>
      <c r="J63" s="5">
        <f t="shared" si="3"/>
        <v>4</v>
      </c>
      <c r="K63" s="5">
        <v>3.0</v>
      </c>
      <c r="L63" s="5">
        <v>92.22</v>
      </c>
      <c r="M63" s="5">
        <v>26.15</v>
      </c>
      <c r="N63" s="5">
        <v>28.91</v>
      </c>
      <c r="O63" s="5">
        <v>40.54</v>
      </c>
      <c r="P63" s="5">
        <v>36.35</v>
      </c>
      <c r="Q63" s="5">
        <v>19.56</v>
      </c>
      <c r="R63" s="5">
        <v>0.85</v>
      </c>
      <c r="S63" s="5">
        <v>0.29</v>
      </c>
      <c r="T63" s="5">
        <v>2.16</v>
      </c>
      <c r="U63" s="5">
        <v>0.69</v>
      </c>
      <c r="V63" s="5">
        <v>2.79</v>
      </c>
      <c r="W63" s="5">
        <v>2.48</v>
      </c>
      <c r="X63" s="5">
        <f t="shared" si="4"/>
        <v>28.35610497</v>
      </c>
      <c r="Y63" s="13">
        <f t="shared" si="5"/>
        <v>31.34894817</v>
      </c>
      <c r="Z63" s="13">
        <f t="shared" si="6"/>
        <v>43.96009542</v>
      </c>
      <c r="AA63" s="13">
        <f t="shared" si="7"/>
        <v>39.41661245</v>
      </c>
      <c r="AB63" s="13">
        <f t="shared" si="8"/>
        <v>21.21014964</v>
      </c>
      <c r="AC63" s="13">
        <f t="shared" si="9"/>
        <v>0.9217089568</v>
      </c>
      <c r="AD63" s="13">
        <f t="shared" si="10"/>
        <v>0.3144654088</v>
      </c>
      <c r="AE63" s="13">
        <f t="shared" si="11"/>
        <v>2.342225114</v>
      </c>
      <c r="AF63" s="13">
        <f t="shared" si="12"/>
        <v>0.7482108003</v>
      </c>
      <c r="AG63" s="13">
        <f t="shared" si="13"/>
        <v>3.025374105</v>
      </c>
      <c r="AH63" s="13">
        <f t="shared" si="14"/>
        <v>2.689221427</v>
      </c>
      <c r="AI63" s="15">
        <f t="shared" si="15"/>
        <v>1.689221427</v>
      </c>
      <c r="AJ63" s="15">
        <f t="shared" si="16"/>
        <v>40.88288874</v>
      </c>
      <c r="AK63" s="15">
        <f t="shared" si="17"/>
        <v>64.47916938</v>
      </c>
      <c r="AL63" s="15">
        <f t="shared" si="18"/>
        <v>2.729748397</v>
      </c>
      <c r="AM63" s="15">
        <f t="shared" si="19"/>
        <v>90.16243765</v>
      </c>
      <c r="AN63" s="15">
        <f t="shared" si="20"/>
        <v>48.87263067</v>
      </c>
      <c r="AO63" s="15">
        <f t="shared" si="21"/>
        <v>126.6962692</v>
      </c>
      <c r="AP63" s="5">
        <f t="shared" si="22"/>
        <v>281.1779981</v>
      </c>
      <c r="AQ63" s="5">
        <f t="shared" si="23"/>
        <v>136.4433405</v>
      </c>
    </row>
    <row r="64" ht="15.75" customHeight="1">
      <c r="A64" s="16">
        <v>38457.0</v>
      </c>
      <c r="B64" s="17">
        <v>0.20108796296296297</v>
      </c>
      <c r="C64" s="5" t="s">
        <v>35</v>
      </c>
      <c r="D64" s="5" t="s">
        <v>100</v>
      </c>
      <c r="F64" s="5" t="s">
        <v>97</v>
      </c>
      <c r="G64" s="5">
        <v>6.0</v>
      </c>
      <c r="H64" s="5">
        <v>7.0</v>
      </c>
      <c r="I64" s="5">
        <v>1.0</v>
      </c>
      <c r="J64" s="5">
        <f t="shared" si="3"/>
        <v>4</v>
      </c>
      <c r="K64" s="5">
        <v>4.0</v>
      </c>
      <c r="L64" s="5">
        <v>91.78</v>
      </c>
      <c r="M64" s="5">
        <v>26.54</v>
      </c>
      <c r="N64" s="5">
        <v>28.3</v>
      </c>
      <c r="O64" s="5">
        <v>42.22</v>
      </c>
      <c r="P64" s="5">
        <v>34.53</v>
      </c>
      <c r="Q64" s="5">
        <v>18.29</v>
      </c>
      <c r="R64" s="5">
        <v>0.82</v>
      </c>
      <c r="S64" s="5">
        <v>0.29</v>
      </c>
      <c r="T64" s="5">
        <v>2.06</v>
      </c>
      <c r="U64" s="5">
        <v>0.56</v>
      </c>
      <c r="V64" s="5">
        <v>3.04</v>
      </c>
      <c r="W64" s="5">
        <v>2.67</v>
      </c>
      <c r="X64" s="5">
        <f t="shared" si="4"/>
        <v>28.91697538</v>
      </c>
      <c r="Y64" s="13">
        <f t="shared" si="5"/>
        <v>30.83460449</v>
      </c>
      <c r="Z64" s="13">
        <f t="shared" si="6"/>
        <v>46.00130747</v>
      </c>
      <c r="AA64" s="13">
        <f t="shared" si="7"/>
        <v>37.62257572</v>
      </c>
      <c r="AB64" s="13">
        <f t="shared" si="8"/>
        <v>19.92808891</v>
      </c>
      <c r="AC64" s="13">
        <f t="shared" si="9"/>
        <v>0.8934408368</v>
      </c>
      <c r="AD64" s="13">
        <f t="shared" si="10"/>
        <v>0.3159729789</v>
      </c>
      <c r="AE64" s="13">
        <f t="shared" si="11"/>
        <v>2.244497712</v>
      </c>
      <c r="AF64" s="13">
        <f t="shared" si="12"/>
        <v>0.6101547178</v>
      </c>
      <c r="AG64" s="13">
        <f t="shared" si="13"/>
        <v>3.312268468</v>
      </c>
      <c r="AH64" s="13">
        <f t="shared" si="14"/>
        <v>2.90913053</v>
      </c>
      <c r="AI64" s="15">
        <f t="shared" si="15"/>
        <v>1.90913053</v>
      </c>
      <c r="AJ64" s="15">
        <f t="shared" si="16"/>
        <v>42.78121595</v>
      </c>
      <c r="AK64" s="15">
        <f t="shared" si="17"/>
        <v>64.8798431</v>
      </c>
      <c r="AL64" s="15">
        <f t="shared" si="18"/>
        <v>2.608621506</v>
      </c>
      <c r="AM64" s="15">
        <f t="shared" si="19"/>
        <v>89.04488995</v>
      </c>
      <c r="AN64" s="15">
        <f t="shared" si="20"/>
        <v>47.68139028</v>
      </c>
      <c r="AO64" s="15">
        <f t="shared" si="21"/>
        <v>126.9871167</v>
      </c>
      <c r="AP64" s="5">
        <f t="shared" si="22"/>
        <v>269.3181492</v>
      </c>
      <c r="AQ64" s="5">
        <f t="shared" si="23"/>
        <v>131.1991892</v>
      </c>
    </row>
    <row r="65" ht="15.75" customHeight="1">
      <c r="A65" s="16">
        <v>38457.0</v>
      </c>
      <c r="B65" s="17">
        <v>0.201875</v>
      </c>
      <c r="C65" s="5" t="s">
        <v>35</v>
      </c>
      <c r="D65" s="18" t="s">
        <v>101</v>
      </c>
      <c r="E65" s="18"/>
      <c r="F65" s="5" t="s">
        <v>63</v>
      </c>
      <c r="G65" s="5">
        <v>6.0</v>
      </c>
      <c r="H65" s="5">
        <v>8.0</v>
      </c>
      <c r="I65" s="5">
        <v>4.0</v>
      </c>
      <c r="J65" s="5">
        <f t="shared" si="3"/>
        <v>7</v>
      </c>
      <c r="K65" s="5">
        <v>1.0</v>
      </c>
      <c r="L65" s="5">
        <v>92.37</v>
      </c>
      <c r="M65" s="5">
        <v>14.03</v>
      </c>
      <c r="N65" s="5">
        <v>38.14</v>
      </c>
      <c r="O65" s="5">
        <v>59.9</v>
      </c>
      <c r="P65" s="5">
        <v>39.28</v>
      </c>
      <c r="Q65" s="5">
        <v>15.74</v>
      </c>
      <c r="R65" s="5">
        <v>0.66</v>
      </c>
      <c r="S65" s="5">
        <v>0.2</v>
      </c>
      <c r="T65" s="5">
        <v>2.02</v>
      </c>
      <c r="U65" s="5">
        <v>0.38</v>
      </c>
      <c r="V65" s="5">
        <v>3.97</v>
      </c>
      <c r="W65" s="5">
        <v>1.65</v>
      </c>
      <c r="X65" s="5">
        <f t="shared" si="4"/>
        <v>15.18891415</v>
      </c>
      <c r="Y65" s="13">
        <f t="shared" si="5"/>
        <v>41.29046227</v>
      </c>
      <c r="Z65" s="13">
        <f t="shared" si="6"/>
        <v>64.84789434</v>
      </c>
      <c r="AA65" s="13">
        <f t="shared" si="7"/>
        <v>42.52462921</v>
      </c>
      <c r="AB65" s="13">
        <f t="shared" si="8"/>
        <v>17.04016456</v>
      </c>
      <c r="AC65" s="13">
        <f t="shared" si="9"/>
        <v>0.7145177006</v>
      </c>
      <c r="AD65" s="13">
        <f t="shared" si="10"/>
        <v>0.2165205153</v>
      </c>
      <c r="AE65" s="13">
        <f t="shared" si="11"/>
        <v>2.186857205</v>
      </c>
      <c r="AF65" s="13">
        <f t="shared" si="12"/>
        <v>0.4113889791</v>
      </c>
      <c r="AG65" s="13">
        <f t="shared" si="13"/>
        <v>4.297932229</v>
      </c>
      <c r="AH65" s="13">
        <f t="shared" si="14"/>
        <v>1.786294251</v>
      </c>
      <c r="AI65" s="15">
        <f t="shared" si="15"/>
        <v>0.7862942514</v>
      </c>
      <c r="AJ65" s="15">
        <f t="shared" si="16"/>
        <v>60.30854173</v>
      </c>
      <c r="AK65" s="15">
        <f t="shared" si="17"/>
        <v>56.73472989</v>
      </c>
      <c r="AL65" s="15">
        <f t="shared" si="18"/>
        <v>1.85048414</v>
      </c>
      <c r="AM65" s="15">
        <f t="shared" si="19"/>
        <v>56.66666667</v>
      </c>
      <c r="AN65" s="15">
        <f t="shared" si="20"/>
        <v>50.93635379</v>
      </c>
      <c r="AO65" s="15">
        <f t="shared" si="21"/>
        <v>91.18274803</v>
      </c>
      <c r="AP65" s="5">
        <f t="shared" si="22"/>
        <v>137.1806741</v>
      </c>
      <c r="AQ65" s="5">
        <f t="shared" si="23"/>
        <v>81.38505261</v>
      </c>
      <c r="AR65" s="5">
        <f t="shared" ref="AR65:BB65" si="39">AVERAGE(X65:X68)</f>
        <v>15.82183293</v>
      </c>
      <c r="AS65" s="5">
        <f t="shared" si="39"/>
        <v>41.31358049</v>
      </c>
      <c r="AT65" s="5">
        <f t="shared" si="39"/>
        <v>63.69084734</v>
      </c>
      <c r="AU65" s="5">
        <f t="shared" si="39"/>
        <v>42.41758335</v>
      </c>
      <c r="AV65" s="5">
        <f t="shared" si="39"/>
        <v>17.10431343</v>
      </c>
      <c r="AW65" s="5">
        <f t="shared" si="39"/>
        <v>0.7288501599</v>
      </c>
      <c r="AX65" s="5">
        <f t="shared" si="39"/>
        <v>0.217674614</v>
      </c>
      <c r="AY65" s="5">
        <f t="shared" si="39"/>
        <v>2.145197088</v>
      </c>
      <c r="AZ65" s="5">
        <f t="shared" si="39"/>
        <v>0.4321514795</v>
      </c>
      <c r="BA65" s="5">
        <f t="shared" si="39"/>
        <v>4.462630826</v>
      </c>
      <c r="BB65" s="5">
        <f t="shared" si="39"/>
        <v>1.733585359</v>
      </c>
      <c r="BC65" s="5">
        <f>Average(AO65,AO68)</f>
        <v>91.23977347</v>
      </c>
      <c r="BD65" s="5">
        <f>AVERAGE(AP65,AP68)</f>
        <v>137.6788623</v>
      </c>
      <c r="BE65" s="5">
        <f>average(AQ65,AQ68)</f>
        <v>81.71710672</v>
      </c>
    </row>
    <row r="66" ht="15.75" customHeight="1">
      <c r="A66" s="16">
        <v>38457.0</v>
      </c>
      <c r="B66" s="17">
        <v>0.20259259259259257</v>
      </c>
      <c r="C66" s="5" t="s">
        <v>35</v>
      </c>
      <c r="D66" s="5" t="s">
        <v>102</v>
      </c>
      <c r="F66" s="5" t="s">
        <v>63</v>
      </c>
      <c r="G66" s="5">
        <v>6.0</v>
      </c>
      <c r="H66" s="5">
        <v>8.0</v>
      </c>
      <c r="I66" s="5">
        <v>4.0</v>
      </c>
      <c r="J66" s="5">
        <f t="shared" si="3"/>
        <v>7</v>
      </c>
      <c r="K66" s="5">
        <v>2.0</v>
      </c>
      <c r="L66" s="5">
        <v>92.48</v>
      </c>
      <c r="M66" s="5">
        <v>13.87</v>
      </c>
      <c r="N66" s="5">
        <v>39.78</v>
      </c>
      <c r="O66" s="5">
        <v>58.95</v>
      </c>
      <c r="P66" s="5">
        <v>41.38</v>
      </c>
      <c r="Q66" s="5">
        <v>17.59</v>
      </c>
      <c r="R66" s="5">
        <v>0.75</v>
      </c>
      <c r="S66" s="5">
        <v>0.18</v>
      </c>
      <c r="T66" s="5">
        <v>2.19</v>
      </c>
      <c r="U66" s="5">
        <v>0.51</v>
      </c>
      <c r="V66" s="5">
        <v>4.52</v>
      </c>
      <c r="W66" s="5">
        <v>1.37</v>
      </c>
      <c r="X66" s="5">
        <f t="shared" si="4"/>
        <v>14.99783737</v>
      </c>
      <c r="Y66" s="13">
        <f t="shared" si="5"/>
        <v>43.01470588</v>
      </c>
      <c r="Z66" s="13">
        <f t="shared" si="6"/>
        <v>63.74351211</v>
      </c>
      <c r="AA66" s="13">
        <f t="shared" si="7"/>
        <v>44.74480969</v>
      </c>
      <c r="AB66" s="13">
        <f t="shared" si="8"/>
        <v>19.02032872</v>
      </c>
      <c r="AC66" s="13">
        <f t="shared" si="9"/>
        <v>0.8109861592</v>
      </c>
      <c r="AD66" s="13">
        <f t="shared" si="10"/>
        <v>0.1946366782</v>
      </c>
      <c r="AE66" s="13">
        <f t="shared" si="11"/>
        <v>2.368079585</v>
      </c>
      <c r="AF66" s="13">
        <f t="shared" si="12"/>
        <v>0.5514705882</v>
      </c>
      <c r="AG66" s="13">
        <f t="shared" si="13"/>
        <v>4.887543253</v>
      </c>
      <c r="AH66" s="13">
        <f t="shared" si="14"/>
        <v>1.481401384</v>
      </c>
      <c r="AI66" s="15">
        <f t="shared" si="15"/>
        <v>0.4814013841</v>
      </c>
      <c r="AJ66" s="15">
        <f t="shared" si="16"/>
        <v>59.28146626</v>
      </c>
      <c r="AK66" s="15">
        <f t="shared" si="17"/>
        <v>55.39154412</v>
      </c>
      <c r="AL66" s="15">
        <f t="shared" si="18"/>
        <v>1.882544529</v>
      </c>
      <c r="AM66" s="15">
        <f t="shared" si="19"/>
        <v>57.19777249</v>
      </c>
      <c r="AN66" s="15">
        <f t="shared" si="20"/>
        <v>52.41055363</v>
      </c>
      <c r="AO66" s="15">
        <f t="shared" si="21"/>
        <v>91.22233874</v>
      </c>
      <c r="AP66" s="5">
        <f t="shared" si="22"/>
        <v>139.6179795</v>
      </c>
      <c r="AQ66" s="5">
        <f t="shared" si="23"/>
        <v>80.8349212</v>
      </c>
    </row>
    <row r="67" ht="15.75" customHeight="1">
      <c r="A67" s="16">
        <v>38457.0</v>
      </c>
      <c r="B67" s="17">
        <v>0.20341435185185186</v>
      </c>
      <c r="C67" s="5" t="s">
        <v>35</v>
      </c>
      <c r="D67" s="5" t="s">
        <v>103</v>
      </c>
      <c r="F67" s="5" t="s">
        <v>63</v>
      </c>
      <c r="G67" s="5">
        <v>6.0</v>
      </c>
      <c r="H67" s="5">
        <v>8.0</v>
      </c>
      <c r="I67" s="5">
        <v>4.0</v>
      </c>
      <c r="J67" s="5">
        <f t="shared" si="3"/>
        <v>7</v>
      </c>
      <c r="K67" s="5">
        <v>3.0</v>
      </c>
      <c r="L67" s="5">
        <v>91.75</v>
      </c>
      <c r="M67" s="5">
        <v>16.28</v>
      </c>
      <c r="N67" s="5">
        <v>36.53</v>
      </c>
      <c r="O67" s="5">
        <v>56.62</v>
      </c>
      <c r="P67" s="5">
        <v>37.63</v>
      </c>
      <c r="Q67" s="5">
        <v>14.71</v>
      </c>
      <c r="R67" s="5">
        <v>0.66</v>
      </c>
      <c r="S67" s="5">
        <v>0.23</v>
      </c>
      <c r="T67" s="5">
        <v>2.08</v>
      </c>
      <c r="U67" s="5">
        <v>0.4</v>
      </c>
      <c r="V67" s="5">
        <v>4.4</v>
      </c>
      <c r="W67" s="5">
        <v>1.7</v>
      </c>
      <c r="X67" s="5">
        <f t="shared" si="4"/>
        <v>17.74386921</v>
      </c>
      <c r="Y67" s="13">
        <f t="shared" si="5"/>
        <v>39.8147139</v>
      </c>
      <c r="Z67" s="13">
        <f t="shared" si="6"/>
        <v>61.71117166</v>
      </c>
      <c r="AA67" s="13">
        <f t="shared" si="7"/>
        <v>41.01362398</v>
      </c>
      <c r="AB67" s="13">
        <f t="shared" si="8"/>
        <v>16.03269755</v>
      </c>
      <c r="AC67" s="13">
        <f t="shared" si="9"/>
        <v>0.719346049</v>
      </c>
      <c r="AD67" s="13">
        <f t="shared" si="10"/>
        <v>0.2506811989</v>
      </c>
      <c r="AE67" s="13">
        <f t="shared" si="11"/>
        <v>2.267029973</v>
      </c>
      <c r="AF67" s="13">
        <f t="shared" si="12"/>
        <v>0.4359673025</v>
      </c>
      <c r="AG67" s="13">
        <f t="shared" si="13"/>
        <v>4.795640327</v>
      </c>
      <c r="AH67" s="13">
        <f t="shared" si="14"/>
        <v>1.852861035</v>
      </c>
      <c r="AI67" s="15">
        <f t="shared" si="15"/>
        <v>0.8528610354</v>
      </c>
      <c r="AJ67" s="15">
        <f t="shared" si="16"/>
        <v>57.39138965</v>
      </c>
      <c r="AK67" s="15">
        <f t="shared" si="17"/>
        <v>57.88433787</v>
      </c>
      <c r="AL67" s="15">
        <f t="shared" si="18"/>
        <v>1.944542564</v>
      </c>
      <c r="AM67" s="15">
        <f t="shared" si="19"/>
        <v>62.2053406</v>
      </c>
      <c r="AN67" s="15">
        <f t="shared" si="20"/>
        <v>49.93304632</v>
      </c>
      <c r="AO67" s="15">
        <f t="shared" si="21"/>
        <v>96.91703839</v>
      </c>
      <c r="AP67" s="5">
        <f t="shared" si="22"/>
        <v>153.2189483</v>
      </c>
      <c r="AQ67" s="5">
        <f t="shared" si="23"/>
        <v>87.25469675</v>
      </c>
    </row>
    <row r="68" ht="15.75" customHeight="1">
      <c r="A68" s="16">
        <v>38457.0</v>
      </c>
      <c r="B68" s="17">
        <v>0.20408564814814814</v>
      </c>
      <c r="C68" s="5" t="s">
        <v>35</v>
      </c>
      <c r="D68" s="5" t="s">
        <v>104</v>
      </c>
      <c r="F68" s="5" t="s">
        <v>63</v>
      </c>
      <c r="G68" s="5">
        <v>6.0</v>
      </c>
      <c r="H68" s="5">
        <v>8.0</v>
      </c>
      <c r="I68" s="5">
        <v>4.0</v>
      </c>
      <c r="J68" s="5">
        <f t="shared" si="3"/>
        <v>7</v>
      </c>
      <c r="K68" s="5">
        <v>4.0</v>
      </c>
      <c r="L68" s="5">
        <v>90.97</v>
      </c>
      <c r="M68" s="5">
        <v>13.97</v>
      </c>
      <c r="N68" s="5">
        <v>37.42</v>
      </c>
      <c r="O68" s="5">
        <v>58.64</v>
      </c>
      <c r="P68" s="5">
        <v>37.65</v>
      </c>
      <c r="Q68" s="5">
        <v>14.85</v>
      </c>
      <c r="R68" s="5">
        <v>0.61</v>
      </c>
      <c r="S68" s="5">
        <v>0.19</v>
      </c>
      <c r="T68" s="5">
        <v>1.6</v>
      </c>
      <c r="U68" s="5">
        <v>0.3</v>
      </c>
      <c r="V68" s="5">
        <v>3.52</v>
      </c>
      <c r="W68" s="5">
        <v>1.65</v>
      </c>
      <c r="X68" s="5">
        <f t="shared" si="4"/>
        <v>15.356711</v>
      </c>
      <c r="Y68" s="13">
        <f t="shared" si="5"/>
        <v>41.13443993</v>
      </c>
      <c r="Z68" s="13">
        <f t="shared" si="6"/>
        <v>64.46081126</v>
      </c>
      <c r="AA68" s="13">
        <f t="shared" si="7"/>
        <v>41.38727053</v>
      </c>
      <c r="AB68" s="13">
        <f t="shared" si="8"/>
        <v>16.32406288</v>
      </c>
      <c r="AC68" s="13">
        <f t="shared" si="9"/>
        <v>0.670550731</v>
      </c>
      <c r="AD68" s="13">
        <f t="shared" si="10"/>
        <v>0.2088600638</v>
      </c>
      <c r="AE68" s="13">
        <f t="shared" si="11"/>
        <v>1.75882159</v>
      </c>
      <c r="AF68" s="13">
        <f t="shared" si="12"/>
        <v>0.329779048</v>
      </c>
      <c r="AG68" s="13">
        <f t="shared" si="13"/>
        <v>3.869407497</v>
      </c>
      <c r="AH68" s="13">
        <f t="shared" si="14"/>
        <v>1.813784764</v>
      </c>
      <c r="AI68" s="15">
        <f t="shared" si="15"/>
        <v>0.8137847642</v>
      </c>
      <c r="AJ68" s="15">
        <f t="shared" si="16"/>
        <v>59.94855447</v>
      </c>
      <c r="AK68" s="15">
        <f t="shared" si="17"/>
        <v>56.8562713</v>
      </c>
      <c r="AL68" s="15">
        <f t="shared" si="18"/>
        <v>1.86159618</v>
      </c>
      <c r="AM68" s="15">
        <f t="shared" si="19"/>
        <v>57.2219413</v>
      </c>
      <c r="AN68" s="15">
        <f t="shared" si="20"/>
        <v>50.18114763</v>
      </c>
      <c r="AO68" s="15">
        <f t="shared" si="21"/>
        <v>91.29679891</v>
      </c>
      <c r="AP68" s="5">
        <f t="shared" si="22"/>
        <v>138.1770505</v>
      </c>
      <c r="AQ68" s="5">
        <f t="shared" si="23"/>
        <v>82.04916082</v>
      </c>
    </row>
    <row r="69" ht="15.75" customHeight="1">
      <c r="A69" s="16">
        <v>38457.0</v>
      </c>
      <c r="B69" s="17">
        <v>0.20480324074074074</v>
      </c>
      <c r="C69" s="5" t="s">
        <v>35</v>
      </c>
      <c r="D69" s="18" t="s">
        <v>105</v>
      </c>
      <c r="E69" s="18"/>
      <c r="F69" s="5" t="s">
        <v>46</v>
      </c>
      <c r="G69" s="5">
        <v>6.0</v>
      </c>
      <c r="H69" s="5">
        <v>8.0</v>
      </c>
      <c r="I69" s="5">
        <v>6.0</v>
      </c>
      <c r="J69" s="5">
        <f t="shared" si="3"/>
        <v>9</v>
      </c>
      <c r="K69" s="5">
        <v>1.0</v>
      </c>
      <c r="L69" s="5">
        <v>91.4</v>
      </c>
      <c r="M69" s="5">
        <v>12.68</v>
      </c>
      <c r="N69" s="5">
        <v>38.75</v>
      </c>
      <c r="O69" s="5">
        <v>59.93</v>
      </c>
      <c r="P69" s="5">
        <v>37.38</v>
      </c>
      <c r="Q69" s="5">
        <v>14.24</v>
      </c>
      <c r="R69" s="5">
        <v>0.59</v>
      </c>
      <c r="S69" s="5">
        <v>0.18</v>
      </c>
      <c r="T69" s="5">
        <v>1.57</v>
      </c>
      <c r="U69" s="5">
        <v>0.33</v>
      </c>
      <c r="V69" s="5">
        <v>4.21</v>
      </c>
      <c r="W69" s="5">
        <v>1.62</v>
      </c>
      <c r="X69" s="5">
        <f t="shared" si="4"/>
        <v>13.87308534</v>
      </c>
      <c r="Y69" s="13">
        <f t="shared" si="5"/>
        <v>42.39606127</v>
      </c>
      <c r="Z69" s="13">
        <f t="shared" si="6"/>
        <v>65.56892779</v>
      </c>
      <c r="AA69" s="13">
        <f t="shared" si="7"/>
        <v>40.89715536</v>
      </c>
      <c r="AB69" s="13">
        <f t="shared" si="8"/>
        <v>15.57986871</v>
      </c>
      <c r="AC69" s="13">
        <f t="shared" si="9"/>
        <v>0.6455142232</v>
      </c>
      <c r="AD69" s="13">
        <f t="shared" si="10"/>
        <v>0.1969365427</v>
      </c>
      <c r="AE69" s="13">
        <f t="shared" si="11"/>
        <v>1.717724289</v>
      </c>
      <c r="AF69" s="13">
        <f t="shared" si="12"/>
        <v>0.3610503282</v>
      </c>
      <c r="AG69" s="13">
        <f t="shared" si="13"/>
        <v>4.606126915</v>
      </c>
      <c r="AH69" s="13">
        <f t="shared" si="14"/>
        <v>1.772428884</v>
      </c>
      <c r="AI69" s="15">
        <f t="shared" si="15"/>
        <v>0.772428884</v>
      </c>
      <c r="AJ69" s="15">
        <f t="shared" si="16"/>
        <v>60.97910284</v>
      </c>
      <c r="AK69" s="15">
        <f t="shared" si="17"/>
        <v>55.87346827</v>
      </c>
      <c r="AL69" s="15">
        <f t="shared" si="18"/>
        <v>1.830135158</v>
      </c>
      <c r="AM69" s="15">
        <f t="shared" si="19"/>
        <v>54.66641138</v>
      </c>
      <c r="AN69" s="15">
        <f t="shared" si="20"/>
        <v>49.85571116</v>
      </c>
      <c r="AO69" s="15">
        <f t="shared" si="21"/>
        <v>87.73005882</v>
      </c>
      <c r="AP69" s="5">
        <f t="shared" si="22"/>
        <v>130.5348496</v>
      </c>
      <c r="AQ69" s="5">
        <f t="shared" si="23"/>
        <v>79.26821602</v>
      </c>
      <c r="AR69" s="5">
        <f t="shared" ref="AR69:BB69" si="40">AVERAGE(X69:X72)</f>
        <v>13.6123274</v>
      </c>
      <c r="AS69" s="5">
        <f t="shared" si="40"/>
        <v>43.24573376</v>
      </c>
      <c r="AT69" s="5">
        <f t="shared" si="40"/>
        <v>67.09854512</v>
      </c>
      <c r="AU69" s="5">
        <f t="shared" si="40"/>
        <v>40.87910958</v>
      </c>
      <c r="AV69" s="5">
        <f t="shared" si="40"/>
        <v>15.09600705</v>
      </c>
      <c r="AW69" s="5">
        <f t="shared" si="40"/>
        <v>0.579853321</v>
      </c>
      <c r="AX69" s="5">
        <f t="shared" si="40"/>
        <v>0.1851037173</v>
      </c>
      <c r="AY69" s="5">
        <f t="shared" si="40"/>
        <v>1.543559267</v>
      </c>
      <c r="AZ69" s="5">
        <f t="shared" si="40"/>
        <v>0.3864629961</v>
      </c>
      <c r="BA69" s="5">
        <f t="shared" si="40"/>
        <v>4.387893181</v>
      </c>
      <c r="BB69" s="5">
        <f t="shared" si="40"/>
        <v>1.608849332</v>
      </c>
      <c r="BC69" s="5">
        <f>Average(AO69,AO72)</f>
        <v>87.61609957</v>
      </c>
      <c r="BD69" s="5">
        <f>AVERAGE(AP69,AP72)</f>
        <v>129.8337734</v>
      </c>
      <c r="BE69" s="5">
        <f>average(AQ69,AQ72)</f>
        <v>78.40509827</v>
      </c>
    </row>
    <row r="70" ht="15.75" customHeight="1">
      <c r="A70" s="16">
        <v>38457.0</v>
      </c>
      <c r="B70" s="17">
        <v>0.20541666666666666</v>
      </c>
      <c r="C70" s="5" t="s">
        <v>35</v>
      </c>
      <c r="D70" s="5" t="s">
        <v>106</v>
      </c>
      <c r="F70" s="5" t="s">
        <v>46</v>
      </c>
      <c r="G70" s="5">
        <v>6.0</v>
      </c>
      <c r="H70" s="5">
        <v>8.0</v>
      </c>
      <c r="I70" s="5">
        <v>6.0</v>
      </c>
      <c r="J70" s="5">
        <f t="shared" si="3"/>
        <v>9</v>
      </c>
      <c r="K70" s="5">
        <v>2.0</v>
      </c>
      <c r="L70" s="5">
        <v>92.04</v>
      </c>
      <c r="M70" s="5">
        <v>11.98</v>
      </c>
      <c r="N70" s="5">
        <v>40.22</v>
      </c>
      <c r="O70" s="5">
        <v>63.8</v>
      </c>
      <c r="P70" s="5">
        <v>38.01</v>
      </c>
      <c r="Q70" s="5">
        <v>13.41</v>
      </c>
      <c r="R70" s="5">
        <v>0.49</v>
      </c>
      <c r="S70" s="5">
        <v>0.16</v>
      </c>
      <c r="T70" s="5">
        <v>1.21</v>
      </c>
      <c r="U70" s="5">
        <v>0.33</v>
      </c>
      <c r="V70" s="5">
        <v>4.05</v>
      </c>
      <c r="W70" s="5">
        <v>1.49</v>
      </c>
      <c r="X70" s="5">
        <f t="shared" si="4"/>
        <v>13.01607997</v>
      </c>
      <c r="Y70" s="13">
        <f t="shared" si="5"/>
        <v>43.698392</v>
      </c>
      <c r="Z70" s="13">
        <f t="shared" si="6"/>
        <v>69.31768796</v>
      </c>
      <c r="AA70" s="13">
        <f t="shared" si="7"/>
        <v>41.29726206</v>
      </c>
      <c r="AB70" s="13">
        <f t="shared" si="8"/>
        <v>14.56975228</v>
      </c>
      <c r="AC70" s="13">
        <f t="shared" si="9"/>
        <v>0.5323772273</v>
      </c>
      <c r="AD70" s="13">
        <f t="shared" si="10"/>
        <v>0.173837462</v>
      </c>
      <c r="AE70" s="13">
        <f t="shared" si="11"/>
        <v>1.314645806</v>
      </c>
      <c r="AF70" s="13">
        <f t="shared" si="12"/>
        <v>0.3585397653</v>
      </c>
      <c r="AG70" s="13">
        <f t="shared" si="13"/>
        <v>4.400260756</v>
      </c>
      <c r="AH70" s="13">
        <f t="shared" si="14"/>
        <v>1.618861365</v>
      </c>
      <c r="AI70" s="15">
        <f t="shared" si="15"/>
        <v>0.6188613646</v>
      </c>
      <c r="AJ70" s="15">
        <f t="shared" si="16"/>
        <v>64.4654498</v>
      </c>
      <c r="AK70" s="15">
        <f t="shared" si="17"/>
        <v>54.85895263</v>
      </c>
      <c r="AL70" s="15">
        <f t="shared" si="18"/>
        <v>1.731159875</v>
      </c>
      <c r="AM70" s="15">
        <f t="shared" si="19"/>
        <v>50.16949153</v>
      </c>
      <c r="AN70" s="15">
        <f t="shared" si="20"/>
        <v>50.12138201</v>
      </c>
      <c r="AO70" s="15">
        <f t="shared" si="21"/>
        <v>84.15173055</v>
      </c>
      <c r="AP70" s="5">
        <f t="shared" si="22"/>
        <v>118.4391051</v>
      </c>
      <c r="AQ70" s="5">
        <f t="shared" si="23"/>
        <v>73.61985857</v>
      </c>
    </row>
    <row r="71" ht="15.75" customHeight="1">
      <c r="A71" s="16">
        <v>38457.0</v>
      </c>
      <c r="B71" s="17">
        <v>0.20605324074074075</v>
      </c>
      <c r="C71" s="5" t="s">
        <v>35</v>
      </c>
      <c r="D71" s="5" t="s">
        <v>107</v>
      </c>
      <c r="F71" s="5" t="s">
        <v>46</v>
      </c>
      <c r="G71" s="5">
        <v>6.0</v>
      </c>
      <c r="H71" s="5">
        <v>8.0</v>
      </c>
      <c r="I71" s="5">
        <v>6.0</v>
      </c>
      <c r="J71" s="5">
        <f t="shared" si="3"/>
        <v>9</v>
      </c>
      <c r="K71" s="5">
        <v>3.0</v>
      </c>
      <c r="L71" s="5">
        <v>91.96</v>
      </c>
      <c r="M71" s="5">
        <v>12.26</v>
      </c>
      <c r="N71" s="5">
        <v>40.01</v>
      </c>
      <c r="O71" s="5">
        <v>61.98</v>
      </c>
      <c r="P71" s="5">
        <v>37.38</v>
      </c>
      <c r="Q71" s="5">
        <v>13.0</v>
      </c>
      <c r="R71" s="5">
        <v>0.46</v>
      </c>
      <c r="S71" s="5">
        <v>0.16</v>
      </c>
      <c r="T71" s="5">
        <v>1.19</v>
      </c>
      <c r="U71" s="5">
        <v>0.37</v>
      </c>
      <c r="V71" s="5">
        <v>3.61</v>
      </c>
      <c r="W71" s="5">
        <v>1.33</v>
      </c>
      <c r="X71" s="5">
        <f t="shared" si="4"/>
        <v>13.33188343</v>
      </c>
      <c r="Y71" s="13">
        <f t="shared" si="5"/>
        <v>43.50804698</v>
      </c>
      <c r="Z71" s="13">
        <f t="shared" si="6"/>
        <v>67.39886907</v>
      </c>
      <c r="AA71" s="13">
        <f t="shared" si="7"/>
        <v>40.64810787</v>
      </c>
      <c r="AB71" s="13">
        <f t="shared" si="8"/>
        <v>14.13658112</v>
      </c>
      <c r="AC71" s="13">
        <f t="shared" si="9"/>
        <v>0.5002174859</v>
      </c>
      <c r="AD71" s="13">
        <f t="shared" si="10"/>
        <v>0.1739886907</v>
      </c>
      <c r="AE71" s="13">
        <f t="shared" si="11"/>
        <v>1.294040887</v>
      </c>
      <c r="AF71" s="13">
        <f t="shared" si="12"/>
        <v>0.4023488473</v>
      </c>
      <c r="AG71" s="13">
        <f t="shared" si="13"/>
        <v>3.925619835</v>
      </c>
      <c r="AH71" s="13">
        <f t="shared" si="14"/>
        <v>1.446280992</v>
      </c>
      <c r="AI71" s="15">
        <f t="shared" si="15"/>
        <v>0.4462809917</v>
      </c>
      <c r="AJ71" s="15">
        <f t="shared" si="16"/>
        <v>62.68094824</v>
      </c>
      <c r="AK71" s="15">
        <f t="shared" si="17"/>
        <v>55.0072314</v>
      </c>
      <c r="AL71" s="15">
        <f t="shared" si="18"/>
        <v>1.780445305</v>
      </c>
      <c r="AM71" s="15">
        <f t="shared" si="19"/>
        <v>52.09721618</v>
      </c>
      <c r="AN71" s="15">
        <f t="shared" si="20"/>
        <v>49.69034363</v>
      </c>
      <c r="AO71" s="15">
        <f t="shared" si="21"/>
        <v>84.77439727</v>
      </c>
      <c r="AP71" s="5">
        <f t="shared" si="22"/>
        <v>122.7123395</v>
      </c>
      <c r="AQ71" s="5">
        <f t="shared" si="23"/>
        <v>75.92043945</v>
      </c>
    </row>
    <row r="72" ht="15.75" customHeight="1">
      <c r="A72" s="16">
        <v>38457.0</v>
      </c>
      <c r="B72" s="17">
        <v>0.2066435185185185</v>
      </c>
      <c r="C72" s="5" t="s">
        <v>35</v>
      </c>
      <c r="D72" s="5" t="s">
        <v>108</v>
      </c>
      <c r="F72" s="5" t="s">
        <v>46</v>
      </c>
      <c r="G72" s="5">
        <v>6.0</v>
      </c>
      <c r="H72" s="5">
        <v>8.0</v>
      </c>
      <c r="I72" s="5">
        <v>6.0</v>
      </c>
      <c r="J72" s="5">
        <f t="shared" si="3"/>
        <v>9</v>
      </c>
      <c r="K72" s="5">
        <v>4.0</v>
      </c>
      <c r="L72" s="5">
        <v>92.0</v>
      </c>
      <c r="M72" s="5">
        <v>13.09</v>
      </c>
      <c r="N72" s="5">
        <v>39.91</v>
      </c>
      <c r="O72" s="5">
        <v>60.82</v>
      </c>
      <c r="P72" s="5">
        <v>37.42</v>
      </c>
      <c r="Q72" s="5">
        <v>14.81</v>
      </c>
      <c r="R72" s="5">
        <v>0.59</v>
      </c>
      <c r="S72" s="5">
        <v>0.18</v>
      </c>
      <c r="T72" s="5">
        <v>1.7</v>
      </c>
      <c r="U72" s="5">
        <v>0.39</v>
      </c>
      <c r="V72" s="5">
        <v>4.25</v>
      </c>
      <c r="W72" s="5">
        <v>1.47</v>
      </c>
      <c r="X72" s="5">
        <f t="shared" si="4"/>
        <v>14.22826087</v>
      </c>
      <c r="Y72" s="13">
        <f t="shared" si="5"/>
        <v>43.38043478</v>
      </c>
      <c r="Z72" s="13">
        <f t="shared" si="6"/>
        <v>66.10869565</v>
      </c>
      <c r="AA72" s="13">
        <f t="shared" si="7"/>
        <v>40.67391304</v>
      </c>
      <c r="AB72" s="13">
        <f t="shared" si="8"/>
        <v>16.09782609</v>
      </c>
      <c r="AC72" s="13">
        <f t="shared" si="9"/>
        <v>0.6413043478</v>
      </c>
      <c r="AD72" s="13">
        <f t="shared" si="10"/>
        <v>0.1956521739</v>
      </c>
      <c r="AE72" s="13">
        <f t="shared" si="11"/>
        <v>1.847826087</v>
      </c>
      <c r="AF72" s="13">
        <f t="shared" si="12"/>
        <v>0.4239130435</v>
      </c>
      <c r="AG72" s="13">
        <f t="shared" si="13"/>
        <v>4.619565217</v>
      </c>
      <c r="AH72" s="13">
        <f t="shared" si="14"/>
        <v>1.597826087</v>
      </c>
      <c r="AI72" s="15">
        <f t="shared" si="15"/>
        <v>0.597826087</v>
      </c>
      <c r="AJ72" s="15">
        <f t="shared" si="16"/>
        <v>61.48108696</v>
      </c>
      <c r="AK72" s="15">
        <f t="shared" si="17"/>
        <v>55.1066413</v>
      </c>
      <c r="AL72" s="15">
        <f t="shared" si="18"/>
        <v>1.815192371</v>
      </c>
      <c r="AM72" s="15">
        <f t="shared" si="19"/>
        <v>54.345</v>
      </c>
      <c r="AN72" s="15">
        <f t="shared" si="20"/>
        <v>49.70747826</v>
      </c>
      <c r="AO72" s="15">
        <f t="shared" si="21"/>
        <v>87.50214032</v>
      </c>
      <c r="AP72" s="5">
        <f t="shared" si="22"/>
        <v>129.1326972</v>
      </c>
      <c r="AQ72" s="5">
        <f t="shared" si="23"/>
        <v>77.54198053</v>
      </c>
    </row>
    <row r="73" ht="15.75" customHeight="1">
      <c r="A73" s="16">
        <v>38457.0</v>
      </c>
      <c r="B73" s="17">
        <v>0.20974537037037036</v>
      </c>
      <c r="C73" s="5" t="s">
        <v>35</v>
      </c>
      <c r="D73" s="18" t="s">
        <v>109</v>
      </c>
      <c r="E73" s="18"/>
      <c r="F73" s="5" t="s">
        <v>97</v>
      </c>
      <c r="G73" s="5">
        <v>6.0</v>
      </c>
      <c r="H73" s="5">
        <v>8.0</v>
      </c>
      <c r="I73" s="5">
        <v>2.0</v>
      </c>
      <c r="J73" s="5">
        <f t="shared" si="3"/>
        <v>5</v>
      </c>
      <c r="K73" s="5">
        <v>1.0</v>
      </c>
      <c r="L73" s="5">
        <v>92.78</v>
      </c>
      <c r="M73" s="5">
        <v>21.0</v>
      </c>
      <c r="N73" s="5">
        <v>33.0</v>
      </c>
      <c r="O73" s="5">
        <v>50.23</v>
      </c>
      <c r="P73" s="5">
        <v>36.56</v>
      </c>
      <c r="Q73" s="5">
        <v>17.52</v>
      </c>
      <c r="R73" s="5">
        <v>0.8</v>
      </c>
      <c r="S73" s="5">
        <v>0.24</v>
      </c>
      <c r="T73" s="5">
        <v>1.73</v>
      </c>
      <c r="U73" s="5">
        <v>0.72</v>
      </c>
      <c r="V73" s="5">
        <v>4.35</v>
      </c>
      <c r="W73" s="5">
        <v>2.03</v>
      </c>
      <c r="X73" s="5">
        <f t="shared" si="4"/>
        <v>22.6341884</v>
      </c>
      <c r="Y73" s="13">
        <f t="shared" si="5"/>
        <v>35.56801035</v>
      </c>
      <c r="Z73" s="13">
        <f t="shared" si="6"/>
        <v>54.13882302</v>
      </c>
      <c r="AA73" s="13">
        <f t="shared" si="7"/>
        <v>39.40504419</v>
      </c>
      <c r="AB73" s="13">
        <f t="shared" si="8"/>
        <v>18.88338004</v>
      </c>
      <c r="AC73" s="13">
        <f t="shared" si="9"/>
        <v>0.8622547963</v>
      </c>
      <c r="AD73" s="13">
        <f t="shared" si="10"/>
        <v>0.2586764389</v>
      </c>
      <c r="AE73" s="13">
        <f t="shared" si="11"/>
        <v>1.864625997</v>
      </c>
      <c r="AF73" s="13">
        <f t="shared" si="12"/>
        <v>0.7760293167</v>
      </c>
      <c r="AG73" s="13">
        <f t="shared" si="13"/>
        <v>4.688510455</v>
      </c>
      <c r="AH73" s="13">
        <f t="shared" si="14"/>
        <v>2.187971546</v>
      </c>
      <c r="AI73" s="15">
        <f t="shared" si="15"/>
        <v>1.187971546</v>
      </c>
      <c r="AJ73" s="15">
        <f t="shared" si="16"/>
        <v>50.34910541</v>
      </c>
      <c r="AK73" s="15">
        <f t="shared" si="17"/>
        <v>61.19251994</v>
      </c>
      <c r="AL73" s="15">
        <f t="shared" si="18"/>
        <v>2.21652399</v>
      </c>
      <c r="AM73" s="15">
        <f t="shared" si="19"/>
        <v>74.47305454</v>
      </c>
      <c r="AN73" s="15">
        <f t="shared" si="20"/>
        <v>48.86494934</v>
      </c>
      <c r="AO73" s="15">
        <f t="shared" si="21"/>
        <v>109.8711501</v>
      </c>
      <c r="AP73" s="5">
        <f t="shared" si="22"/>
        <v>197.9935284</v>
      </c>
      <c r="AQ73" s="5">
        <f t="shared" si="23"/>
        <v>105.1431693</v>
      </c>
      <c r="AR73" s="5">
        <f t="shared" ref="AR73:BB73" si="41">AVERAGE(X73:X76)</f>
        <v>22.62546752</v>
      </c>
      <c r="AS73" s="5">
        <f t="shared" si="41"/>
        <v>34.94183873</v>
      </c>
      <c r="AT73" s="5">
        <f t="shared" si="41"/>
        <v>53.97013062</v>
      </c>
      <c r="AU73" s="5">
        <f t="shared" si="41"/>
        <v>40.27467295</v>
      </c>
      <c r="AV73" s="5">
        <f t="shared" si="41"/>
        <v>18.51857483</v>
      </c>
      <c r="AW73" s="5">
        <f t="shared" si="41"/>
        <v>0.8261623828</v>
      </c>
      <c r="AX73" s="5">
        <f t="shared" si="41"/>
        <v>0.2727029122</v>
      </c>
      <c r="AY73" s="5">
        <f t="shared" si="41"/>
        <v>2.149426534</v>
      </c>
      <c r="AZ73" s="5">
        <f t="shared" si="41"/>
        <v>0.6641536951</v>
      </c>
      <c r="BA73" s="5">
        <f t="shared" si="41"/>
        <v>4.173848314</v>
      </c>
      <c r="BB73" s="5">
        <f t="shared" si="41"/>
        <v>2.232871509</v>
      </c>
      <c r="BC73" s="5">
        <f>Average(AO73,AO76)</f>
        <v>109.2008858</v>
      </c>
      <c r="BD73" s="5">
        <f>AVERAGE(AP73,AP76)</f>
        <v>196.2511153</v>
      </c>
      <c r="BE73" s="5">
        <f>average(AQ73,AQ76)</f>
        <v>105.2450014</v>
      </c>
    </row>
    <row r="74" ht="15.75" customHeight="1">
      <c r="A74" s="16">
        <v>38457.0</v>
      </c>
      <c r="B74" s="17">
        <v>0.21027777777777779</v>
      </c>
      <c r="C74" s="5" t="s">
        <v>35</v>
      </c>
      <c r="D74" s="5" t="s">
        <v>110</v>
      </c>
      <c r="F74" s="5" t="s">
        <v>97</v>
      </c>
      <c r="G74" s="5">
        <v>6.0</v>
      </c>
      <c r="H74" s="5">
        <v>8.0</v>
      </c>
      <c r="I74" s="5">
        <v>2.0</v>
      </c>
      <c r="J74" s="5">
        <f t="shared" si="3"/>
        <v>5</v>
      </c>
      <c r="K74" s="5">
        <v>2.0</v>
      </c>
      <c r="L74" s="5">
        <v>92.75</v>
      </c>
      <c r="M74" s="5">
        <v>21.38</v>
      </c>
      <c r="N74" s="5">
        <v>32.29</v>
      </c>
      <c r="O74" s="5">
        <v>50.85</v>
      </c>
      <c r="P74" s="5">
        <v>38.1</v>
      </c>
      <c r="Q74" s="5">
        <v>17.07</v>
      </c>
      <c r="R74" s="5">
        <v>0.77</v>
      </c>
      <c r="S74" s="5">
        <v>0.26</v>
      </c>
      <c r="T74" s="5">
        <v>2.05</v>
      </c>
      <c r="U74" s="5">
        <v>0.55</v>
      </c>
      <c r="V74" s="5">
        <v>3.83</v>
      </c>
      <c r="W74" s="5">
        <v>2.09</v>
      </c>
      <c r="X74" s="5">
        <f t="shared" si="4"/>
        <v>23.05121294</v>
      </c>
      <c r="Y74" s="13">
        <f t="shared" si="5"/>
        <v>34.81401617</v>
      </c>
      <c r="Z74" s="13">
        <f t="shared" si="6"/>
        <v>54.82479784</v>
      </c>
      <c r="AA74" s="13">
        <f t="shared" si="7"/>
        <v>41.07816712</v>
      </c>
      <c r="AB74" s="13">
        <f t="shared" si="8"/>
        <v>18.40431267</v>
      </c>
      <c r="AC74" s="13">
        <f t="shared" si="9"/>
        <v>0.8301886792</v>
      </c>
      <c r="AD74" s="13">
        <f t="shared" si="10"/>
        <v>0.2803234501</v>
      </c>
      <c r="AE74" s="13">
        <f t="shared" si="11"/>
        <v>2.210242588</v>
      </c>
      <c r="AF74" s="13">
        <f t="shared" si="12"/>
        <v>0.5929919137</v>
      </c>
      <c r="AG74" s="13">
        <f t="shared" si="13"/>
        <v>4.129380054</v>
      </c>
      <c r="AH74" s="13">
        <f t="shared" si="14"/>
        <v>2.253369272</v>
      </c>
      <c r="AI74" s="15">
        <f t="shared" si="15"/>
        <v>1.253369272</v>
      </c>
      <c r="AJ74" s="15">
        <f t="shared" si="16"/>
        <v>50.98706199</v>
      </c>
      <c r="AK74" s="15">
        <f t="shared" si="17"/>
        <v>61.7798814</v>
      </c>
      <c r="AL74" s="15">
        <f t="shared" si="18"/>
        <v>2.18879056</v>
      </c>
      <c r="AM74" s="15">
        <f t="shared" si="19"/>
        <v>74.31752022</v>
      </c>
      <c r="AN74" s="15">
        <f t="shared" si="20"/>
        <v>49.97590296</v>
      </c>
      <c r="AO74" s="15">
        <f t="shared" si="21"/>
        <v>111.1024481</v>
      </c>
      <c r="AP74" s="5">
        <f t="shared" si="22"/>
        <v>197.7073087</v>
      </c>
      <c r="AQ74" s="5">
        <f t="shared" si="23"/>
        <v>104.8242025</v>
      </c>
    </row>
    <row r="75" ht="15.75" customHeight="1">
      <c r="A75" s="16">
        <v>38457.0</v>
      </c>
      <c r="B75" s="17">
        <v>0.2109375</v>
      </c>
      <c r="C75" s="5" t="s">
        <v>35</v>
      </c>
      <c r="D75" s="5" t="s">
        <v>111</v>
      </c>
      <c r="F75" s="5" t="s">
        <v>97</v>
      </c>
      <c r="G75" s="5">
        <v>6.0</v>
      </c>
      <c r="H75" s="5">
        <v>8.0</v>
      </c>
      <c r="I75" s="5">
        <v>2.0</v>
      </c>
      <c r="J75" s="5">
        <f t="shared" si="3"/>
        <v>5</v>
      </c>
      <c r="K75" s="5">
        <v>3.0</v>
      </c>
      <c r="L75" s="5">
        <v>92.32</v>
      </c>
      <c r="M75" s="5">
        <v>21.4</v>
      </c>
      <c r="N75" s="5">
        <v>31.76</v>
      </c>
      <c r="O75" s="5">
        <v>48.45</v>
      </c>
      <c r="P75" s="5">
        <v>36.71</v>
      </c>
      <c r="Q75" s="5">
        <v>16.99</v>
      </c>
      <c r="R75" s="5">
        <v>0.78</v>
      </c>
      <c r="S75" s="5">
        <v>0.26</v>
      </c>
      <c r="T75" s="5">
        <v>2.19</v>
      </c>
      <c r="U75" s="5">
        <v>0.62</v>
      </c>
      <c r="V75" s="5">
        <v>3.98</v>
      </c>
      <c r="W75" s="5">
        <v>2.08</v>
      </c>
      <c r="X75" s="5">
        <f t="shared" si="4"/>
        <v>23.18024263</v>
      </c>
      <c r="Y75" s="13">
        <f t="shared" si="5"/>
        <v>34.40207972</v>
      </c>
      <c r="Z75" s="13">
        <f t="shared" si="6"/>
        <v>52.4805026</v>
      </c>
      <c r="AA75" s="13">
        <f t="shared" si="7"/>
        <v>39.76386482</v>
      </c>
      <c r="AB75" s="13">
        <f t="shared" si="8"/>
        <v>18.40337955</v>
      </c>
      <c r="AC75" s="13">
        <f t="shared" si="9"/>
        <v>0.8448873484</v>
      </c>
      <c r="AD75" s="13">
        <f t="shared" si="10"/>
        <v>0.2816291161</v>
      </c>
      <c r="AE75" s="13">
        <f t="shared" si="11"/>
        <v>2.372183709</v>
      </c>
      <c r="AF75" s="13">
        <f t="shared" si="12"/>
        <v>0.6715771231</v>
      </c>
      <c r="AG75" s="13">
        <f t="shared" si="13"/>
        <v>4.311091854</v>
      </c>
      <c r="AH75" s="13">
        <f t="shared" si="14"/>
        <v>2.253032929</v>
      </c>
      <c r="AI75" s="15">
        <f t="shared" si="15"/>
        <v>1.253032929</v>
      </c>
      <c r="AJ75" s="15">
        <f t="shared" si="16"/>
        <v>48.80686742</v>
      </c>
      <c r="AK75" s="15">
        <f t="shared" si="17"/>
        <v>62.1007799</v>
      </c>
      <c r="AL75" s="15">
        <f t="shared" si="18"/>
        <v>2.286563467</v>
      </c>
      <c r="AM75" s="15">
        <f t="shared" si="19"/>
        <v>76.62640815</v>
      </c>
      <c r="AN75" s="15">
        <f t="shared" si="20"/>
        <v>49.10320624</v>
      </c>
      <c r="AO75" s="15">
        <f t="shared" si="21"/>
        <v>111.9611722</v>
      </c>
      <c r="AP75" s="5">
        <f t="shared" si="22"/>
        <v>208.1352245</v>
      </c>
      <c r="AQ75" s="5">
        <f t="shared" si="23"/>
        <v>110.0754842</v>
      </c>
    </row>
    <row r="76" ht="15.75" customHeight="1">
      <c r="A76" s="16">
        <v>38457.0</v>
      </c>
      <c r="B76" s="17">
        <v>0.2115625</v>
      </c>
      <c r="C76" s="5" t="s">
        <v>35</v>
      </c>
      <c r="D76" s="5" t="s">
        <v>112</v>
      </c>
      <c r="F76" s="5" t="s">
        <v>97</v>
      </c>
      <c r="G76" s="5">
        <v>6.0</v>
      </c>
      <c r="H76" s="5">
        <v>8.0</v>
      </c>
      <c r="I76" s="5">
        <v>2.0</v>
      </c>
      <c r="J76" s="5">
        <f t="shared" si="3"/>
        <v>5</v>
      </c>
      <c r="K76" s="5">
        <v>4.0</v>
      </c>
      <c r="L76" s="5">
        <v>92.53</v>
      </c>
      <c r="M76" s="5">
        <v>20.02</v>
      </c>
      <c r="N76" s="5">
        <v>32.37</v>
      </c>
      <c r="O76" s="5">
        <v>50.37</v>
      </c>
      <c r="P76" s="5">
        <v>37.8</v>
      </c>
      <c r="Q76" s="5">
        <v>17.01</v>
      </c>
      <c r="R76" s="5">
        <v>0.71</v>
      </c>
      <c r="S76" s="5">
        <v>0.25</v>
      </c>
      <c r="T76" s="5">
        <v>1.99</v>
      </c>
      <c r="U76" s="5">
        <v>0.57</v>
      </c>
      <c r="V76" s="5">
        <v>3.3</v>
      </c>
      <c r="W76" s="5">
        <v>2.07</v>
      </c>
      <c r="X76" s="5">
        <f t="shared" si="4"/>
        <v>21.63622609</v>
      </c>
      <c r="Y76" s="13">
        <f t="shared" si="5"/>
        <v>34.98324868</v>
      </c>
      <c r="Z76" s="13">
        <f t="shared" si="6"/>
        <v>54.43639901</v>
      </c>
      <c r="AA76" s="13">
        <f t="shared" si="7"/>
        <v>40.85161569</v>
      </c>
      <c r="AB76" s="13">
        <f t="shared" si="8"/>
        <v>18.38322706</v>
      </c>
      <c r="AC76" s="13">
        <f t="shared" si="9"/>
        <v>0.7673187074</v>
      </c>
      <c r="AD76" s="13">
        <f t="shared" si="10"/>
        <v>0.2701826435</v>
      </c>
      <c r="AE76" s="13">
        <f t="shared" si="11"/>
        <v>2.150653842</v>
      </c>
      <c r="AF76" s="13">
        <f t="shared" si="12"/>
        <v>0.6160164271</v>
      </c>
      <c r="AG76" s="13">
        <f t="shared" si="13"/>
        <v>3.566410894</v>
      </c>
      <c r="AH76" s="13">
        <f t="shared" si="14"/>
        <v>2.237112288</v>
      </c>
      <c r="AI76" s="15">
        <f t="shared" si="15"/>
        <v>1.237112288</v>
      </c>
      <c r="AJ76" s="15">
        <f t="shared" si="16"/>
        <v>50.62585108</v>
      </c>
      <c r="AK76" s="15">
        <f t="shared" si="17"/>
        <v>61.64804928</v>
      </c>
      <c r="AL76" s="15">
        <f t="shared" si="18"/>
        <v>2.204407385</v>
      </c>
      <c r="AM76" s="15">
        <f t="shared" si="19"/>
        <v>73.2474873</v>
      </c>
      <c r="AN76" s="15">
        <f t="shared" si="20"/>
        <v>49.82547282</v>
      </c>
      <c r="AO76" s="15">
        <f t="shared" si="21"/>
        <v>108.5306215</v>
      </c>
      <c r="AP76" s="5">
        <f t="shared" si="22"/>
        <v>194.5087021</v>
      </c>
      <c r="AQ76" s="5">
        <f t="shared" si="23"/>
        <v>105.3468334</v>
      </c>
    </row>
    <row r="77" ht="15.75" customHeight="1">
      <c r="A77" s="16">
        <v>38457.0</v>
      </c>
      <c r="B77" s="17">
        <v>0.21223379629629632</v>
      </c>
      <c r="C77" s="5" t="s">
        <v>35</v>
      </c>
      <c r="D77" s="18" t="s">
        <v>113</v>
      </c>
      <c r="E77" s="18"/>
      <c r="F77" s="5" t="s">
        <v>63</v>
      </c>
      <c r="G77" s="5">
        <v>6.0</v>
      </c>
      <c r="H77" s="5">
        <v>9.0</v>
      </c>
      <c r="I77" s="5">
        <v>5.0</v>
      </c>
      <c r="J77" s="5">
        <f t="shared" si="3"/>
        <v>8</v>
      </c>
      <c r="K77" s="5">
        <v>1.0</v>
      </c>
      <c r="L77" s="5">
        <v>91.58</v>
      </c>
      <c r="M77" s="5">
        <v>13.62</v>
      </c>
      <c r="N77" s="5">
        <v>38.38</v>
      </c>
      <c r="O77" s="5">
        <v>59.37</v>
      </c>
      <c r="P77" s="5">
        <v>36.69</v>
      </c>
      <c r="Q77" s="5">
        <v>14.36</v>
      </c>
      <c r="R77" s="5">
        <v>0.67</v>
      </c>
      <c r="S77" s="5">
        <v>0.19</v>
      </c>
      <c r="T77" s="5">
        <v>1.74</v>
      </c>
      <c r="U77" s="5">
        <v>0.32</v>
      </c>
      <c r="V77" s="5">
        <v>4.17</v>
      </c>
      <c r="W77" s="5">
        <v>1.78</v>
      </c>
      <c r="X77" s="5">
        <f t="shared" si="4"/>
        <v>14.87224285</v>
      </c>
      <c r="Y77" s="13">
        <f t="shared" si="5"/>
        <v>41.90871369</v>
      </c>
      <c r="Z77" s="13">
        <f t="shared" si="6"/>
        <v>64.82856519</v>
      </c>
      <c r="AA77" s="13">
        <f t="shared" si="7"/>
        <v>40.06333261</v>
      </c>
      <c r="AB77" s="13">
        <f t="shared" si="8"/>
        <v>15.68027954</v>
      </c>
      <c r="AC77" s="13">
        <f t="shared" si="9"/>
        <v>0.7316007862</v>
      </c>
      <c r="AD77" s="13">
        <f t="shared" si="10"/>
        <v>0.2074688797</v>
      </c>
      <c r="AE77" s="13">
        <f t="shared" si="11"/>
        <v>1.899978161</v>
      </c>
      <c r="AF77" s="13">
        <f t="shared" si="12"/>
        <v>0.349421271</v>
      </c>
      <c r="AG77" s="13">
        <f t="shared" si="13"/>
        <v>4.553395938</v>
      </c>
      <c r="AH77" s="13">
        <f t="shared" si="14"/>
        <v>1.94365582</v>
      </c>
      <c r="AI77" s="15">
        <f t="shared" si="15"/>
        <v>0.94365582</v>
      </c>
      <c r="AJ77" s="15">
        <f t="shared" si="16"/>
        <v>60.29056563</v>
      </c>
      <c r="AK77" s="15">
        <f t="shared" si="17"/>
        <v>56.25311203</v>
      </c>
      <c r="AL77" s="15">
        <f t="shared" si="18"/>
        <v>1.851035877</v>
      </c>
      <c r="AM77" s="15">
        <f t="shared" si="19"/>
        <v>56.52533304</v>
      </c>
      <c r="AN77" s="15">
        <f t="shared" si="20"/>
        <v>49.30205285</v>
      </c>
      <c r="AO77" s="15">
        <f t="shared" si="21"/>
        <v>90.11769301</v>
      </c>
      <c r="AP77" s="5">
        <f t="shared" si="22"/>
        <v>135.6187666</v>
      </c>
      <c r="AQ77" s="5">
        <f t="shared" si="23"/>
        <v>80.71823919</v>
      </c>
      <c r="AR77" s="5">
        <f t="shared" ref="AR77:BB77" si="42">AVERAGE(X77:X80)</f>
        <v>14.67878257</v>
      </c>
      <c r="AS77" s="5">
        <f t="shared" si="42"/>
        <v>41.72455711</v>
      </c>
      <c r="AT77" s="5">
        <f t="shared" si="42"/>
        <v>63.7606347</v>
      </c>
      <c r="AU77" s="5">
        <f t="shared" si="42"/>
        <v>41.13659196</v>
      </c>
      <c r="AV77" s="5">
        <f t="shared" si="42"/>
        <v>16.07707929</v>
      </c>
      <c r="AW77" s="5">
        <f t="shared" si="42"/>
        <v>0.7238587021</v>
      </c>
      <c r="AX77" s="5">
        <f t="shared" si="42"/>
        <v>0.2076054802</v>
      </c>
      <c r="AY77" s="5">
        <f t="shared" si="42"/>
        <v>1.947624882</v>
      </c>
      <c r="AZ77" s="5">
        <f t="shared" si="42"/>
        <v>0.3987079803</v>
      </c>
      <c r="BA77" s="5">
        <f t="shared" si="42"/>
        <v>4.67906881</v>
      </c>
      <c r="BB77" s="5">
        <f t="shared" si="42"/>
        <v>1.764637959</v>
      </c>
      <c r="BC77" s="5">
        <f>Average(AO77,AO80)</f>
        <v>89.06384627</v>
      </c>
      <c r="BD77" s="5">
        <f>AVERAGE(AP77,AP80)</f>
        <v>135.2534723</v>
      </c>
      <c r="BE77" s="5">
        <f>average(AQ77,AQ80)</f>
        <v>81.76541704</v>
      </c>
    </row>
    <row r="78" ht="15.75" customHeight="1">
      <c r="A78" s="16">
        <v>38457.0</v>
      </c>
      <c r="B78" s="17">
        <v>0.2128587962962963</v>
      </c>
      <c r="C78" s="5" t="s">
        <v>35</v>
      </c>
      <c r="D78" s="5" t="s">
        <v>114</v>
      </c>
      <c r="F78" s="5" t="s">
        <v>63</v>
      </c>
      <c r="G78" s="5">
        <v>6.0</v>
      </c>
      <c r="H78" s="5">
        <v>9.0</v>
      </c>
      <c r="I78" s="5">
        <v>5.0</v>
      </c>
      <c r="J78" s="5">
        <f t="shared" si="3"/>
        <v>8</v>
      </c>
      <c r="K78" s="5">
        <v>2.0</v>
      </c>
      <c r="L78" s="5">
        <v>91.78</v>
      </c>
      <c r="M78" s="5">
        <v>14.73</v>
      </c>
      <c r="N78" s="5">
        <v>38.09</v>
      </c>
      <c r="O78" s="5">
        <v>56.39</v>
      </c>
      <c r="P78" s="5">
        <v>38.03</v>
      </c>
      <c r="Q78" s="5">
        <v>16.74</v>
      </c>
      <c r="R78" s="5">
        <v>0.71</v>
      </c>
      <c r="S78" s="5">
        <v>0.2</v>
      </c>
      <c r="T78" s="5">
        <v>2.01</v>
      </c>
      <c r="U78" s="5">
        <v>0.48</v>
      </c>
      <c r="V78" s="5">
        <v>4.68</v>
      </c>
      <c r="W78" s="5">
        <v>1.59</v>
      </c>
      <c r="X78" s="5">
        <f t="shared" si="4"/>
        <v>16.0492482</v>
      </c>
      <c r="Y78" s="13">
        <f t="shared" si="5"/>
        <v>41.50141643</v>
      </c>
      <c r="Z78" s="13">
        <f t="shared" si="6"/>
        <v>61.44040096</v>
      </c>
      <c r="AA78" s="13">
        <f t="shared" si="7"/>
        <v>41.43604271</v>
      </c>
      <c r="AB78" s="13">
        <f t="shared" si="8"/>
        <v>18.23926781</v>
      </c>
      <c r="AC78" s="13">
        <f t="shared" si="9"/>
        <v>0.7735890172</v>
      </c>
      <c r="AD78" s="13">
        <f t="shared" si="10"/>
        <v>0.2179123992</v>
      </c>
      <c r="AE78" s="13">
        <f t="shared" si="11"/>
        <v>2.190019612</v>
      </c>
      <c r="AF78" s="13">
        <f t="shared" si="12"/>
        <v>0.5229897581</v>
      </c>
      <c r="AG78" s="13">
        <f t="shared" si="13"/>
        <v>5.099150142</v>
      </c>
      <c r="AH78" s="13">
        <f t="shared" si="14"/>
        <v>1.732403574</v>
      </c>
      <c r="AI78" s="15">
        <f t="shared" si="15"/>
        <v>0.7324035738</v>
      </c>
      <c r="AJ78" s="15">
        <f t="shared" si="16"/>
        <v>57.13957289</v>
      </c>
      <c r="AK78" s="15">
        <f t="shared" si="17"/>
        <v>56.5703966</v>
      </c>
      <c r="AL78" s="15">
        <f t="shared" si="18"/>
        <v>1.953112254</v>
      </c>
      <c r="AM78" s="15">
        <f t="shared" si="19"/>
        <v>60.64207888</v>
      </c>
      <c r="AN78" s="15">
        <f t="shared" si="20"/>
        <v>50.21353236</v>
      </c>
      <c r="AO78" s="15">
        <f t="shared" si="21"/>
        <v>93.68235197</v>
      </c>
      <c r="AP78" s="5">
        <f t="shared" si="22"/>
        <v>148.7578452</v>
      </c>
      <c r="AQ78" s="5">
        <f t="shared" si="23"/>
        <v>85.64987195</v>
      </c>
    </row>
    <row r="79" ht="15.75" customHeight="1">
      <c r="A79" s="16">
        <v>38457.0</v>
      </c>
      <c r="B79" s="17">
        <v>0.21351851851851852</v>
      </c>
      <c r="C79" s="5" t="s">
        <v>35</v>
      </c>
      <c r="D79" s="5" t="s">
        <v>115</v>
      </c>
      <c r="F79" s="5" t="s">
        <v>63</v>
      </c>
      <c r="G79" s="5">
        <v>6.0</v>
      </c>
      <c r="H79" s="5">
        <v>9.0</v>
      </c>
      <c r="I79" s="5">
        <v>5.0</v>
      </c>
      <c r="J79" s="5">
        <f t="shared" si="3"/>
        <v>8</v>
      </c>
      <c r="K79" s="5">
        <v>3.0</v>
      </c>
      <c r="L79" s="5">
        <v>91.28</v>
      </c>
      <c r="M79" s="5">
        <v>13.22</v>
      </c>
      <c r="N79" s="5">
        <v>38.44</v>
      </c>
      <c r="O79" s="5">
        <v>59.44</v>
      </c>
      <c r="P79" s="5">
        <v>36.43</v>
      </c>
      <c r="Q79" s="5">
        <v>14.88</v>
      </c>
      <c r="R79" s="5">
        <v>0.67</v>
      </c>
      <c r="S79" s="5">
        <v>0.2</v>
      </c>
      <c r="T79" s="5">
        <v>2.05</v>
      </c>
      <c r="U79" s="5">
        <v>0.31</v>
      </c>
      <c r="V79" s="5">
        <v>4.24</v>
      </c>
      <c r="W79" s="5">
        <v>1.59</v>
      </c>
      <c r="X79" s="5">
        <f t="shared" si="4"/>
        <v>14.48290973</v>
      </c>
      <c r="Y79" s="13">
        <f t="shared" si="5"/>
        <v>42.1121823</v>
      </c>
      <c r="Z79" s="13">
        <f t="shared" si="6"/>
        <v>65.11831727</v>
      </c>
      <c r="AA79" s="13">
        <f t="shared" si="7"/>
        <v>39.91016652</v>
      </c>
      <c r="AB79" s="13">
        <f t="shared" si="8"/>
        <v>16.30148992</v>
      </c>
      <c r="AC79" s="13">
        <f t="shared" si="9"/>
        <v>0.7340052585</v>
      </c>
      <c r="AD79" s="13">
        <f t="shared" si="10"/>
        <v>0.2191060473</v>
      </c>
      <c r="AE79" s="13">
        <f t="shared" si="11"/>
        <v>2.245836985</v>
      </c>
      <c r="AF79" s="13">
        <f t="shared" si="12"/>
        <v>0.3396143734</v>
      </c>
      <c r="AG79" s="13">
        <f t="shared" si="13"/>
        <v>4.645048203</v>
      </c>
      <c r="AH79" s="13">
        <f t="shared" si="14"/>
        <v>1.741893076</v>
      </c>
      <c r="AI79" s="15">
        <f t="shared" si="15"/>
        <v>0.7418930762</v>
      </c>
      <c r="AJ79" s="15">
        <f t="shared" si="16"/>
        <v>60.56003506</v>
      </c>
      <c r="AK79" s="15">
        <f t="shared" si="17"/>
        <v>56.09460999</v>
      </c>
      <c r="AL79" s="15">
        <f t="shared" si="18"/>
        <v>1.842799462</v>
      </c>
      <c r="AM79" s="15">
        <f t="shared" si="19"/>
        <v>55.66476775</v>
      </c>
      <c r="AN79" s="15">
        <f t="shared" si="20"/>
        <v>49.20035057</v>
      </c>
      <c r="AO79" s="15">
        <f t="shared" si="21"/>
        <v>88.56653505</v>
      </c>
      <c r="AP79" s="5">
        <f t="shared" si="22"/>
        <v>132.6913521</v>
      </c>
      <c r="AQ79" s="5">
        <f t="shared" si="23"/>
        <v>80.13264891</v>
      </c>
    </row>
    <row r="80" ht="15.75" customHeight="1">
      <c r="A80" s="16">
        <v>38457.0</v>
      </c>
      <c r="B80" s="17">
        <v>0.21443287037037037</v>
      </c>
      <c r="C80" s="5" t="s">
        <v>35</v>
      </c>
      <c r="D80" s="5" t="s">
        <v>116</v>
      </c>
      <c r="F80" s="5" t="s">
        <v>63</v>
      </c>
      <c r="G80" s="5">
        <v>6.0</v>
      </c>
      <c r="H80" s="5">
        <v>9.0</v>
      </c>
      <c r="I80" s="5">
        <v>5.0</v>
      </c>
      <c r="J80" s="5">
        <f t="shared" si="3"/>
        <v>8</v>
      </c>
      <c r="K80" s="5">
        <v>4.0</v>
      </c>
      <c r="L80" s="5">
        <v>91.43</v>
      </c>
      <c r="M80" s="5">
        <v>12.17</v>
      </c>
      <c r="N80" s="5">
        <v>37.83</v>
      </c>
      <c r="O80" s="5">
        <v>58.2</v>
      </c>
      <c r="P80" s="5">
        <v>39.44</v>
      </c>
      <c r="Q80" s="5">
        <v>12.88</v>
      </c>
      <c r="R80" s="5">
        <v>0.6</v>
      </c>
      <c r="S80" s="5">
        <v>0.17</v>
      </c>
      <c r="T80" s="5">
        <v>1.33</v>
      </c>
      <c r="U80" s="5">
        <v>0.35</v>
      </c>
      <c r="V80" s="5">
        <v>4.04</v>
      </c>
      <c r="W80" s="5">
        <v>1.5</v>
      </c>
      <c r="X80" s="5">
        <f t="shared" si="4"/>
        <v>13.31072952</v>
      </c>
      <c r="Y80" s="13">
        <f t="shared" si="5"/>
        <v>41.375916</v>
      </c>
      <c r="Z80" s="13">
        <f t="shared" si="6"/>
        <v>63.65525539</v>
      </c>
      <c r="AA80" s="13">
        <f t="shared" si="7"/>
        <v>43.13682599</v>
      </c>
      <c r="AB80" s="13">
        <f t="shared" si="8"/>
        <v>14.08727989</v>
      </c>
      <c r="AC80" s="13">
        <f t="shared" si="9"/>
        <v>0.6562397463</v>
      </c>
      <c r="AD80" s="13">
        <f t="shared" si="10"/>
        <v>0.1859345948</v>
      </c>
      <c r="AE80" s="13">
        <f t="shared" si="11"/>
        <v>1.454664771</v>
      </c>
      <c r="AF80" s="13">
        <f t="shared" si="12"/>
        <v>0.3828065186</v>
      </c>
      <c r="AG80" s="13">
        <f t="shared" si="13"/>
        <v>4.418680958</v>
      </c>
      <c r="AH80" s="13">
        <f t="shared" si="14"/>
        <v>1.640599366</v>
      </c>
      <c r="AI80" s="15">
        <f t="shared" si="15"/>
        <v>0.6405993656</v>
      </c>
      <c r="AJ80" s="15">
        <f t="shared" si="16"/>
        <v>59.19938751</v>
      </c>
      <c r="AK80" s="15">
        <f t="shared" si="17"/>
        <v>56.66816143</v>
      </c>
      <c r="AL80" s="15">
        <f t="shared" si="18"/>
        <v>1.885154639</v>
      </c>
      <c r="AM80" s="15">
        <f t="shared" si="19"/>
        <v>55.75194138</v>
      </c>
      <c r="AN80" s="15">
        <f t="shared" si="20"/>
        <v>51.34285246</v>
      </c>
      <c r="AO80" s="15">
        <f t="shared" si="21"/>
        <v>88.00999953</v>
      </c>
      <c r="AP80" s="5">
        <f t="shared" si="22"/>
        <v>134.888178</v>
      </c>
      <c r="AQ80" s="5">
        <f t="shared" si="23"/>
        <v>82.8125949</v>
      </c>
    </row>
    <row r="81" ht="15.75" customHeight="1">
      <c r="A81" s="16">
        <v>38457.0</v>
      </c>
      <c r="B81" s="17">
        <v>0.21513888888888888</v>
      </c>
      <c r="C81" s="5" t="s">
        <v>35</v>
      </c>
      <c r="D81" s="18" t="s">
        <v>117</v>
      </c>
      <c r="E81" s="18"/>
      <c r="F81" s="5" t="s">
        <v>97</v>
      </c>
      <c r="G81" s="5">
        <v>6.0</v>
      </c>
      <c r="H81" s="5">
        <v>9.0</v>
      </c>
      <c r="I81" s="5">
        <v>3.0</v>
      </c>
      <c r="J81" s="5">
        <f t="shared" si="3"/>
        <v>6</v>
      </c>
      <c r="K81" s="5">
        <v>1.0</v>
      </c>
      <c r="L81" s="5">
        <v>92.57</v>
      </c>
      <c r="M81" s="5">
        <v>14.22</v>
      </c>
      <c r="N81" s="5">
        <v>37.86</v>
      </c>
      <c r="O81" s="5">
        <v>56.93</v>
      </c>
      <c r="P81" s="5">
        <v>40.7</v>
      </c>
      <c r="Q81" s="5">
        <v>15.15</v>
      </c>
      <c r="R81" s="5">
        <v>0.68</v>
      </c>
      <c r="S81" s="5">
        <v>0.18</v>
      </c>
      <c r="T81" s="5">
        <v>1.61</v>
      </c>
      <c r="U81" s="5">
        <v>0.5</v>
      </c>
      <c r="V81" s="5">
        <v>4.78</v>
      </c>
      <c r="W81" s="5">
        <v>1.63</v>
      </c>
      <c r="X81" s="5">
        <f t="shared" si="4"/>
        <v>15.36134817</v>
      </c>
      <c r="Y81" s="13">
        <f t="shared" si="5"/>
        <v>40.8987793</v>
      </c>
      <c r="Z81" s="13">
        <f t="shared" si="6"/>
        <v>61.49940586</v>
      </c>
      <c r="AA81" s="13">
        <f t="shared" si="7"/>
        <v>43.96672788</v>
      </c>
      <c r="AB81" s="13">
        <f t="shared" si="8"/>
        <v>16.3659933</v>
      </c>
      <c r="AC81" s="13">
        <f t="shared" si="9"/>
        <v>0.7345792373</v>
      </c>
      <c r="AD81" s="13">
        <f t="shared" si="10"/>
        <v>0.1944474452</v>
      </c>
      <c r="AE81" s="13">
        <f t="shared" si="11"/>
        <v>1.739224371</v>
      </c>
      <c r="AF81" s="13">
        <f t="shared" si="12"/>
        <v>0.5401317922</v>
      </c>
      <c r="AG81" s="13">
        <f t="shared" si="13"/>
        <v>5.163659933</v>
      </c>
      <c r="AH81" s="13">
        <f t="shared" si="14"/>
        <v>1.760829642</v>
      </c>
      <c r="AI81" s="15">
        <f t="shared" si="15"/>
        <v>0.7608296424</v>
      </c>
      <c r="AJ81" s="15">
        <f t="shared" si="16"/>
        <v>57.19444745</v>
      </c>
      <c r="AK81" s="15">
        <f t="shared" si="17"/>
        <v>57.03985092</v>
      </c>
      <c r="AL81" s="15">
        <f t="shared" si="18"/>
        <v>1.951238363</v>
      </c>
      <c r="AM81" s="15">
        <f t="shared" si="19"/>
        <v>59.92773037</v>
      </c>
      <c r="AN81" s="15">
        <f t="shared" si="20"/>
        <v>51.89390731</v>
      </c>
      <c r="AO81" s="15">
        <f t="shared" si="21"/>
        <v>93.43449291</v>
      </c>
      <c r="AP81" s="5">
        <f t="shared" si="22"/>
        <v>148.2219244</v>
      </c>
      <c r="AQ81" s="5">
        <f t="shared" si="23"/>
        <v>86.27778708</v>
      </c>
      <c r="AR81" s="5">
        <f t="shared" ref="AR81:BB81" si="43">AVERAGE(X81:X84)</f>
        <v>16.57611038</v>
      </c>
      <c r="AS81" s="5">
        <f t="shared" si="43"/>
        <v>40.32266523</v>
      </c>
      <c r="AT81" s="5">
        <f t="shared" si="43"/>
        <v>60.92713555</v>
      </c>
      <c r="AU81" s="5">
        <f t="shared" si="43"/>
        <v>43.42537522</v>
      </c>
      <c r="AV81" s="5">
        <f t="shared" si="43"/>
        <v>17.02119306</v>
      </c>
      <c r="AW81" s="5">
        <f t="shared" si="43"/>
        <v>0.7362589464</v>
      </c>
      <c r="AX81" s="5">
        <f t="shared" si="43"/>
        <v>0.2192955065</v>
      </c>
      <c r="AY81" s="5">
        <f t="shared" si="43"/>
        <v>2.070981734</v>
      </c>
      <c r="AZ81" s="5">
        <f t="shared" si="43"/>
        <v>0.4871559292</v>
      </c>
      <c r="BA81" s="5">
        <f t="shared" si="43"/>
        <v>4.612308399</v>
      </c>
      <c r="BB81" s="5">
        <f t="shared" si="43"/>
        <v>1.88980222</v>
      </c>
      <c r="BC81" s="5">
        <f>Average(AO81,AO84)</f>
        <v>94.653589</v>
      </c>
      <c r="BD81" s="5">
        <f>AVERAGE(AP81,AP84)</f>
        <v>150.3581708</v>
      </c>
      <c r="BE81" s="5">
        <f>average(AQ81,AQ84)</f>
        <v>88.21979049</v>
      </c>
    </row>
    <row r="82" ht="15.75" customHeight="1">
      <c r="A82" s="16">
        <v>38457.0</v>
      </c>
      <c r="B82" s="17">
        <v>0.2157638888888889</v>
      </c>
      <c r="C82" s="5" t="s">
        <v>35</v>
      </c>
      <c r="D82" s="5" t="s">
        <v>118</v>
      </c>
      <c r="F82" s="5" t="s">
        <v>97</v>
      </c>
      <c r="G82" s="5">
        <v>6.0</v>
      </c>
      <c r="H82" s="5">
        <v>9.0</v>
      </c>
      <c r="I82" s="5">
        <v>3.0</v>
      </c>
      <c r="J82" s="5">
        <f t="shared" si="3"/>
        <v>6</v>
      </c>
      <c r="K82" s="5">
        <v>2.0</v>
      </c>
      <c r="L82" s="5">
        <v>92.28</v>
      </c>
      <c r="M82" s="5">
        <v>16.93</v>
      </c>
      <c r="N82" s="5">
        <v>36.36</v>
      </c>
      <c r="O82" s="5">
        <v>55.98</v>
      </c>
      <c r="P82" s="5">
        <v>40.08</v>
      </c>
      <c r="Q82" s="5">
        <v>15.26</v>
      </c>
      <c r="R82" s="5">
        <v>0.64</v>
      </c>
      <c r="S82" s="5">
        <v>0.22</v>
      </c>
      <c r="T82" s="5">
        <v>2.05</v>
      </c>
      <c r="U82" s="5">
        <v>0.4</v>
      </c>
      <c r="V82" s="5">
        <v>3.89</v>
      </c>
      <c r="W82" s="5">
        <v>1.88</v>
      </c>
      <c r="X82" s="5">
        <f t="shared" si="4"/>
        <v>18.34633723</v>
      </c>
      <c r="Y82" s="13">
        <f t="shared" si="5"/>
        <v>39.40182055</v>
      </c>
      <c r="Z82" s="13">
        <f t="shared" si="6"/>
        <v>60.66319896</v>
      </c>
      <c r="AA82" s="13">
        <f t="shared" si="7"/>
        <v>43.43302991</v>
      </c>
      <c r="AB82" s="13">
        <f t="shared" si="8"/>
        <v>16.53662765</v>
      </c>
      <c r="AC82" s="13">
        <f t="shared" si="9"/>
        <v>0.6935413958</v>
      </c>
      <c r="AD82" s="13">
        <f t="shared" si="10"/>
        <v>0.2384048548</v>
      </c>
      <c r="AE82" s="13">
        <f t="shared" si="11"/>
        <v>2.221499783</v>
      </c>
      <c r="AF82" s="13">
        <f t="shared" si="12"/>
        <v>0.4334633723</v>
      </c>
      <c r="AG82" s="13">
        <f t="shared" si="13"/>
        <v>4.215431296</v>
      </c>
      <c r="AH82" s="13">
        <f t="shared" si="14"/>
        <v>2.03727785</v>
      </c>
      <c r="AI82" s="15">
        <f t="shared" si="15"/>
        <v>1.03727785</v>
      </c>
      <c r="AJ82" s="15">
        <f t="shared" si="16"/>
        <v>56.41677503</v>
      </c>
      <c r="AK82" s="15">
        <f t="shared" si="17"/>
        <v>58.20598179</v>
      </c>
      <c r="AL82" s="15">
        <f t="shared" si="18"/>
        <v>1.978135048</v>
      </c>
      <c r="AM82" s="15">
        <f t="shared" si="19"/>
        <v>63.96684005</v>
      </c>
      <c r="AN82" s="15">
        <f t="shared" si="20"/>
        <v>51.53953186</v>
      </c>
      <c r="AO82" s="15">
        <f t="shared" si="21"/>
        <v>99.98961729</v>
      </c>
      <c r="AP82" s="5">
        <f t="shared" si="22"/>
        <v>160.8072898</v>
      </c>
      <c r="AQ82" s="5">
        <f t="shared" si="23"/>
        <v>89.25526558</v>
      </c>
    </row>
    <row r="83" ht="15.75" customHeight="1">
      <c r="A83" s="16">
        <v>38457.0</v>
      </c>
      <c r="B83" s="17">
        <v>0.21638888888888888</v>
      </c>
      <c r="C83" s="5" t="s">
        <v>35</v>
      </c>
      <c r="D83" s="5" t="s">
        <v>119</v>
      </c>
      <c r="F83" s="5" t="s">
        <v>97</v>
      </c>
      <c r="G83" s="5">
        <v>6.0</v>
      </c>
      <c r="H83" s="5">
        <v>9.0</v>
      </c>
      <c r="I83" s="5">
        <v>3.0</v>
      </c>
      <c r="J83" s="5">
        <f t="shared" si="3"/>
        <v>6</v>
      </c>
      <c r="K83" s="5">
        <v>3.0</v>
      </c>
      <c r="L83" s="5">
        <v>92.51</v>
      </c>
      <c r="M83" s="5">
        <v>15.02</v>
      </c>
      <c r="N83" s="5">
        <v>39.95</v>
      </c>
      <c r="O83" s="5">
        <v>55.7</v>
      </c>
      <c r="P83" s="5">
        <v>40.07</v>
      </c>
      <c r="Q83" s="5">
        <v>17.06</v>
      </c>
      <c r="R83" s="5">
        <v>0.74</v>
      </c>
      <c r="S83" s="5">
        <v>0.2</v>
      </c>
      <c r="T83" s="5">
        <v>2.11</v>
      </c>
      <c r="U83" s="5">
        <v>0.5</v>
      </c>
      <c r="V83" s="5">
        <v>4.21</v>
      </c>
      <c r="W83" s="5">
        <v>1.59</v>
      </c>
      <c r="X83" s="5">
        <f t="shared" si="4"/>
        <v>16.23608259</v>
      </c>
      <c r="Y83" s="13">
        <f t="shared" si="5"/>
        <v>43.18452059</v>
      </c>
      <c r="Z83" s="13">
        <f t="shared" si="6"/>
        <v>60.20970706</v>
      </c>
      <c r="AA83" s="13">
        <f t="shared" si="7"/>
        <v>43.3142363</v>
      </c>
      <c r="AB83" s="13">
        <f t="shared" si="8"/>
        <v>18.44124959</v>
      </c>
      <c r="AC83" s="13">
        <f t="shared" si="9"/>
        <v>0.7999135229</v>
      </c>
      <c r="AD83" s="13">
        <f t="shared" si="10"/>
        <v>0.216192844</v>
      </c>
      <c r="AE83" s="13">
        <f t="shared" si="11"/>
        <v>2.280834504</v>
      </c>
      <c r="AF83" s="13">
        <f t="shared" si="12"/>
        <v>0.54048211</v>
      </c>
      <c r="AG83" s="13">
        <f t="shared" si="13"/>
        <v>4.550859367</v>
      </c>
      <c r="AH83" s="13">
        <f t="shared" si="14"/>
        <v>1.71873311</v>
      </c>
      <c r="AI83" s="15">
        <f t="shared" si="15"/>
        <v>0.7187331099</v>
      </c>
      <c r="AJ83" s="15">
        <f t="shared" si="16"/>
        <v>55.99502756</v>
      </c>
      <c r="AK83" s="15">
        <f t="shared" si="17"/>
        <v>55.25925846</v>
      </c>
      <c r="AL83" s="15">
        <f t="shared" si="18"/>
        <v>1.993034111</v>
      </c>
      <c r="AM83" s="15">
        <f t="shared" si="19"/>
        <v>61.95978813</v>
      </c>
      <c r="AN83" s="15">
        <f t="shared" si="20"/>
        <v>51.4606529</v>
      </c>
      <c r="AO83" s="15">
        <f t="shared" si="21"/>
        <v>95.23002601</v>
      </c>
      <c r="AP83" s="5">
        <f t="shared" si="22"/>
        <v>154.3062522</v>
      </c>
      <c r="AQ83" s="5">
        <f t="shared" si="23"/>
        <v>85.3748737</v>
      </c>
    </row>
    <row r="84" ht="15.75" customHeight="1">
      <c r="A84" s="16">
        <v>38457.0</v>
      </c>
      <c r="B84" s="17">
        <v>0.21695601851851853</v>
      </c>
      <c r="C84" s="5" t="s">
        <v>35</v>
      </c>
      <c r="D84" s="5" t="s">
        <v>120</v>
      </c>
      <c r="F84" s="5" t="s">
        <v>97</v>
      </c>
      <c r="G84" s="5">
        <v>6.0</v>
      </c>
      <c r="H84" s="5">
        <v>9.0</v>
      </c>
      <c r="I84" s="5">
        <v>3.0</v>
      </c>
      <c r="J84" s="5">
        <f t="shared" si="3"/>
        <v>6</v>
      </c>
      <c r="K84" s="5">
        <v>4.0</v>
      </c>
      <c r="L84" s="5">
        <v>92.05</v>
      </c>
      <c r="M84" s="5">
        <v>15.06</v>
      </c>
      <c r="N84" s="5">
        <v>34.8</v>
      </c>
      <c r="O84" s="5">
        <v>56.46</v>
      </c>
      <c r="P84" s="5">
        <v>39.57</v>
      </c>
      <c r="Q84" s="5">
        <v>15.41</v>
      </c>
      <c r="R84" s="5">
        <v>0.66</v>
      </c>
      <c r="S84" s="5">
        <v>0.21</v>
      </c>
      <c r="T84" s="5">
        <v>1.88</v>
      </c>
      <c r="U84" s="5">
        <v>0.4</v>
      </c>
      <c r="V84" s="5">
        <v>4.16</v>
      </c>
      <c r="W84" s="5">
        <v>1.88</v>
      </c>
      <c r="X84" s="5">
        <f t="shared" si="4"/>
        <v>16.36067355</v>
      </c>
      <c r="Y84" s="13">
        <f t="shared" si="5"/>
        <v>37.80554047</v>
      </c>
      <c r="Z84" s="13">
        <f t="shared" si="6"/>
        <v>61.33623031</v>
      </c>
      <c r="AA84" s="13">
        <f t="shared" si="7"/>
        <v>42.98750679</v>
      </c>
      <c r="AB84" s="13">
        <f t="shared" si="8"/>
        <v>16.74090168</v>
      </c>
      <c r="AC84" s="13">
        <f t="shared" si="9"/>
        <v>0.7170016295</v>
      </c>
      <c r="AD84" s="13">
        <f t="shared" si="10"/>
        <v>0.2281368821</v>
      </c>
      <c r="AE84" s="13">
        <f t="shared" si="11"/>
        <v>2.042368278</v>
      </c>
      <c r="AF84" s="13">
        <f t="shared" si="12"/>
        <v>0.4345464422</v>
      </c>
      <c r="AG84" s="13">
        <f t="shared" si="13"/>
        <v>4.519282998</v>
      </c>
      <c r="AH84" s="13">
        <f t="shared" si="14"/>
        <v>2.042368278</v>
      </c>
      <c r="AI84" s="15">
        <f t="shared" si="15"/>
        <v>1.042368278</v>
      </c>
      <c r="AJ84" s="15">
        <f t="shared" si="16"/>
        <v>57.04269419</v>
      </c>
      <c r="AK84" s="15">
        <f t="shared" si="17"/>
        <v>59.44948398</v>
      </c>
      <c r="AL84" s="15">
        <f t="shared" si="18"/>
        <v>1.95642933</v>
      </c>
      <c r="AM84" s="15">
        <f t="shared" si="19"/>
        <v>61.36034764</v>
      </c>
      <c r="AN84" s="15">
        <f t="shared" si="20"/>
        <v>51.24370451</v>
      </c>
      <c r="AO84" s="15">
        <f t="shared" si="21"/>
        <v>95.87268509</v>
      </c>
      <c r="AP84" s="5">
        <f t="shared" si="22"/>
        <v>152.4944172</v>
      </c>
      <c r="AQ84" s="5">
        <f t="shared" si="23"/>
        <v>90.1617939</v>
      </c>
    </row>
    <row r="85" ht="15.75" customHeight="1">
      <c r="A85" s="16">
        <v>38457.0</v>
      </c>
      <c r="B85" s="17">
        <v>0.21758101851851852</v>
      </c>
      <c r="C85" s="5" t="s">
        <v>35</v>
      </c>
      <c r="D85" s="18" t="s">
        <v>121</v>
      </c>
      <c r="E85" s="18"/>
      <c r="F85" s="5" t="s">
        <v>97</v>
      </c>
      <c r="G85" s="5">
        <v>6.0</v>
      </c>
      <c r="H85" s="5">
        <v>10.0</v>
      </c>
      <c r="I85" s="5">
        <v>4.0</v>
      </c>
      <c r="J85" s="5">
        <f t="shared" si="3"/>
        <v>7</v>
      </c>
      <c r="K85" s="5">
        <v>1.0</v>
      </c>
      <c r="L85" s="5">
        <v>92.08</v>
      </c>
      <c r="M85" s="5">
        <v>11.35</v>
      </c>
      <c r="N85" s="5">
        <v>39.18</v>
      </c>
      <c r="O85" s="5">
        <v>59.75</v>
      </c>
      <c r="P85" s="5">
        <v>38.94</v>
      </c>
      <c r="Q85" s="5">
        <v>11.25</v>
      </c>
      <c r="R85" s="5">
        <v>0.49</v>
      </c>
      <c r="S85" s="5">
        <v>0.14</v>
      </c>
      <c r="T85" s="5">
        <v>0.96</v>
      </c>
      <c r="U85" s="5">
        <v>0.35</v>
      </c>
      <c r="V85" s="5">
        <v>3.87</v>
      </c>
      <c r="W85" s="5">
        <v>1.55</v>
      </c>
      <c r="X85" s="5">
        <f t="shared" si="4"/>
        <v>12.32623805</v>
      </c>
      <c r="Y85" s="13">
        <f t="shared" si="5"/>
        <v>42.54995656</v>
      </c>
      <c r="Z85" s="13">
        <f t="shared" si="6"/>
        <v>64.88922676</v>
      </c>
      <c r="AA85" s="13">
        <f t="shared" si="7"/>
        <v>42.28931364</v>
      </c>
      <c r="AB85" s="13">
        <f t="shared" si="8"/>
        <v>12.21763684</v>
      </c>
      <c r="AC85" s="13">
        <f t="shared" si="9"/>
        <v>0.53214596</v>
      </c>
      <c r="AD85" s="13">
        <f t="shared" si="10"/>
        <v>0.1520417029</v>
      </c>
      <c r="AE85" s="13">
        <f t="shared" si="11"/>
        <v>1.042571677</v>
      </c>
      <c r="AF85" s="13">
        <f t="shared" si="12"/>
        <v>0.3801042572</v>
      </c>
      <c r="AG85" s="13">
        <f t="shared" si="13"/>
        <v>4.202867072</v>
      </c>
      <c r="AH85" s="13">
        <f t="shared" si="14"/>
        <v>1.683318853</v>
      </c>
      <c r="AI85" s="15">
        <f t="shared" si="15"/>
        <v>0.6833188532</v>
      </c>
      <c r="AJ85" s="15">
        <f t="shared" si="16"/>
        <v>60.34698089</v>
      </c>
      <c r="AK85" s="15">
        <f t="shared" si="17"/>
        <v>55.75358384</v>
      </c>
      <c r="AL85" s="15">
        <f t="shared" si="18"/>
        <v>1.849305439</v>
      </c>
      <c r="AM85" s="15">
        <f t="shared" si="19"/>
        <v>53.66257602</v>
      </c>
      <c r="AN85" s="15">
        <f t="shared" si="20"/>
        <v>50.78010426</v>
      </c>
      <c r="AO85" s="15">
        <f t="shared" si="21"/>
        <v>85.44875481</v>
      </c>
      <c r="AP85" s="5">
        <f t="shared" si="22"/>
        <v>128.4722334</v>
      </c>
      <c r="AQ85" s="5">
        <f t="shared" si="23"/>
        <v>79.92667121</v>
      </c>
      <c r="AR85" s="5">
        <f t="shared" ref="AR85:BB85" si="44">AVERAGE(X85:X88)</f>
        <v>13.77804607</v>
      </c>
      <c r="AS85" s="5">
        <f t="shared" si="44"/>
        <v>41.23285856</v>
      </c>
      <c r="AT85" s="5">
        <f t="shared" si="44"/>
        <v>62.64224389</v>
      </c>
      <c r="AU85" s="5">
        <f t="shared" si="44"/>
        <v>41.90868797</v>
      </c>
      <c r="AV85" s="5">
        <f t="shared" si="44"/>
        <v>14.15172609</v>
      </c>
      <c r="AW85" s="5">
        <f t="shared" si="44"/>
        <v>0.6503018967</v>
      </c>
      <c r="AX85" s="5">
        <f t="shared" si="44"/>
        <v>0.1754647982</v>
      </c>
      <c r="AY85" s="5">
        <f t="shared" si="44"/>
        <v>1.513562323</v>
      </c>
      <c r="AZ85" s="5">
        <f t="shared" si="44"/>
        <v>0.469333047</v>
      </c>
      <c r="BA85" s="5">
        <f t="shared" si="44"/>
        <v>4.407306686</v>
      </c>
      <c r="BB85" s="5">
        <f t="shared" si="44"/>
        <v>1.814283449</v>
      </c>
      <c r="BC85" s="5">
        <f>Average(AO85,AO88)</f>
        <v>86.76420388</v>
      </c>
      <c r="BD85" s="5">
        <f>AVERAGE(AP85,AP88)</f>
        <v>132.8501779</v>
      </c>
      <c r="BE85" s="5">
        <f>average(AQ85,AQ88)</f>
        <v>82.96625719</v>
      </c>
    </row>
    <row r="86" ht="15.75" customHeight="1">
      <c r="A86" s="16">
        <v>38457.0</v>
      </c>
      <c r="B86" s="17">
        <v>0.218125</v>
      </c>
      <c r="C86" s="5" t="s">
        <v>35</v>
      </c>
      <c r="D86" s="5" t="s">
        <v>122</v>
      </c>
      <c r="F86" s="5" t="s">
        <v>97</v>
      </c>
      <c r="G86" s="5">
        <v>6.0</v>
      </c>
      <c r="H86" s="5">
        <v>10.0</v>
      </c>
      <c r="I86" s="5">
        <v>4.0</v>
      </c>
      <c r="J86" s="5">
        <f t="shared" si="3"/>
        <v>7</v>
      </c>
      <c r="K86" s="5">
        <v>2.0</v>
      </c>
      <c r="L86" s="5">
        <v>93.06</v>
      </c>
      <c r="M86" s="5">
        <v>16.15</v>
      </c>
      <c r="N86" s="5">
        <v>37.97</v>
      </c>
      <c r="O86" s="5">
        <v>55.18</v>
      </c>
      <c r="P86" s="5">
        <v>38.28</v>
      </c>
      <c r="Q86" s="5">
        <v>15.89</v>
      </c>
      <c r="R86" s="5">
        <v>0.74</v>
      </c>
      <c r="S86" s="5">
        <v>0.18</v>
      </c>
      <c r="T86" s="5">
        <v>1.76</v>
      </c>
      <c r="U86" s="5">
        <v>0.49</v>
      </c>
      <c r="V86" s="5">
        <v>4.24</v>
      </c>
      <c r="W86" s="5">
        <v>1.99</v>
      </c>
      <c r="X86" s="5">
        <f t="shared" si="4"/>
        <v>17.35439501</v>
      </c>
      <c r="Y86" s="13">
        <f t="shared" si="5"/>
        <v>40.80163335</v>
      </c>
      <c r="Z86" s="13">
        <f t="shared" si="6"/>
        <v>59.29507844</v>
      </c>
      <c r="AA86" s="13">
        <f t="shared" si="7"/>
        <v>41.13475177</v>
      </c>
      <c r="AB86" s="13">
        <f t="shared" si="8"/>
        <v>17.07500537</v>
      </c>
      <c r="AC86" s="13">
        <f t="shared" si="9"/>
        <v>0.7951859016</v>
      </c>
      <c r="AD86" s="13">
        <f t="shared" si="10"/>
        <v>0.1934235977</v>
      </c>
      <c r="AE86" s="13">
        <f t="shared" si="11"/>
        <v>1.891252955</v>
      </c>
      <c r="AF86" s="13">
        <f t="shared" si="12"/>
        <v>0.5265420159</v>
      </c>
      <c r="AG86" s="13">
        <f t="shared" si="13"/>
        <v>4.556200301</v>
      </c>
      <c r="AH86" s="13">
        <f t="shared" si="14"/>
        <v>2.13840533</v>
      </c>
      <c r="AI86" s="15">
        <f t="shared" si="15"/>
        <v>1.13840533</v>
      </c>
      <c r="AJ86" s="15">
        <f t="shared" si="16"/>
        <v>55.14442295</v>
      </c>
      <c r="AK86" s="15">
        <f t="shared" si="17"/>
        <v>57.11552762</v>
      </c>
      <c r="AL86" s="15">
        <f t="shared" si="18"/>
        <v>2.023776731</v>
      </c>
      <c r="AM86" s="15">
        <f t="shared" si="19"/>
        <v>64.34837739</v>
      </c>
      <c r="AN86" s="15">
        <f t="shared" si="20"/>
        <v>50.01347518</v>
      </c>
      <c r="AO86" s="15">
        <f t="shared" si="21"/>
        <v>98.22394542</v>
      </c>
      <c r="AP86" s="5">
        <f t="shared" si="22"/>
        <v>161.6124676</v>
      </c>
      <c r="AQ86" s="5">
        <f t="shared" si="23"/>
        <v>89.60393469</v>
      </c>
    </row>
    <row r="87" ht="15.75" customHeight="1">
      <c r="A87" s="16">
        <v>38457.0</v>
      </c>
      <c r="B87" s="17">
        <v>0.21871527777777777</v>
      </c>
      <c r="C87" s="5" t="s">
        <v>35</v>
      </c>
      <c r="D87" s="5" t="s">
        <v>123</v>
      </c>
      <c r="F87" s="5" t="s">
        <v>97</v>
      </c>
      <c r="G87" s="5">
        <v>6.0</v>
      </c>
      <c r="H87" s="5">
        <v>10.0</v>
      </c>
      <c r="I87" s="5">
        <v>4.0</v>
      </c>
      <c r="J87" s="5">
        <f t="shared" si="3"/>
        <v>7</v>
      </c>
      <c r="K87" s="5">
        <v>3.0</v>
      </c>
      <c r="L87" s="5">
        <v>93.06</v>
      </c>
      <c r="M87" s="5">
        <v>11.61</v>
      </c>
      <c r="N87" s="5">
        <v>38.88</v>
      </c>
      <c r="O87" s="5">
        <v>59.34</v>
      </c>
      <c r="P87" s="5">
        <v>39.44</v>
      </c>
      <c r="Q87" s="5">
        <v>13.15</v>
      </c>
      <c r="R87" s="5">
        <v>0.62</v>
      </c>
      <c r="S87" s="5">
        <v>0.16</v>
      </c>
      <c r="T87" s="5">
        <v>1.47</v>
      </c>
      <c r="U87" s="5">
        <v>0.56</v>
      </c>
      <c r="V87" s="5">
        <v>4.68</v>
      </c>
      <c r="W87" s="5">
        <v>1.44</v>
      </c>
      <c r="X87" s="5">
        <f t="shared" si="4"/>
        <v>12.47582205</v>
      </c>
      <c r="Y87" s="13">
        <f t="shared" si="5"/>
        <v>41.7794971</v>
      </c>
      <c r="Z87" s="13">
        <f t="shared" si="6"/>
        <v>63.7653127</v>
      </c>
      <c r="AA87" s="13">
        <f t="shared" si="7"/>
        <v>42.3812594</v>
      </c>
      <c r="AB87" s="13">
        <f t="shared" si="8"/>
        <v>14.13066839</v>
      </c>
      <c r="AC87" s="13">
        <f t="shared" si="9"/>
        <v>0.6662368364</v>
      </c>
      <c r="AD87" s="13">
        <f t="shared" si="10"/>
        <v>0.1719320868</v>
      </c>
      <c r="AE87" s="13">
        <f t="shared" si="11"/>
        <v>1.579626048</v>
      </c>
      <c r="AF87" s="13">
        <f t="shared" si="12"/>
        <v>0.6017623039</v>
      </c>
      <c r="AG87" s="13">
        <f t="shared" si="13"/>
        <v>5.02901354</v>
      </c>
      <c r="AH87" s="13">
        <f t="shared" si="14"/>
        <v>1.547388781</v>
      </c>
      <c r="AI87" s="15">
        <f t="shared" si="15"/>
        <v>0.5473887814</v>
      </c>
      <c r="AJ87" s="15">
        <f t="shared" si="16"/>
        <v>59.30174081</v>
      </c>
      <c r="AK87" s="15">
        <f t="shared" si="17"/>
        <v>56.35377176</v>
      </c>
      <c r="AL87" s="15">
        <f t="shared" si="18"/>
        <v>1.88190091</v>
      </c>
      <c r="AM87" s="15">
        <f t="shared" si="19"/>
        <v>54.72147002</v>
      </c>
      <c r="AN87" s="15">
        <f t="shared" si="20"/>
        <v>50.84115624</v>
      </c>
      <c r="AO87" s="15">
        <f t="shared" si="21"/>
        <v>85.82537252</v>
      </c>
      <c r="AP87" s="5">
        <f t="shared" si="22"/>
        <v>131.3128835</v>
      </c>
      <c r="AQ87" s="5">
        <f t="shared" si="23"/>
        <v>82.21101888</v>
      </c>
    </row>
    <row r="88" ht="15.75" customHeight="1">
      <c r="A88" s="16">
        <v>38457.0</v>
      </c>
      <c r="B88" s="17">
        <v>0.21932870370370372</v>
      </c>
      <c r="C88" s="5" t="s">
        <v>35</v>
      </c>
      <c r="D88" s="5" t="s">
        <v>124</v>
      </c>
      <c r="F88" s="5" t="s">
        <v>97</v>
      </c>
      <c r="G88" s="5">
        <v>6.0</v>
      </c>
      <c r="H88" s="5">
        <v>10.0</v>
      </c>
      <c r="I88" s="5">
        <v>4.0</v>
      </c>
      <c r="J88" s="5">
        <f t="shared" si="3"/>
        <v>7</v>
      </c>
      <c r="K88" s="5">
        <v>4.0</v>
      </c>
      <c r="L88" s="5">
        <v>92.16</v>
      </c>
      <c r="M88" s="5">
        <v>11.94</v>
      </c>
      <c r="N88" s="5">
        <v>36.68</v>
      </c>
      <c r="O88" s="5">
        <v>57.71</v>
      </c>
      <c r="P88" s="5">
        <v>38.55</v>
      </c>
      <c r="Q88" s="5">
        <v>12.15</v>
      </c>
      <c r="R88" s="5">
        <v>0.56</v>
      </c>
      <c r="S88" s="5">
        <v>0.17</v>
      </c>
      <c r="T88" s="5">
        <v>1.42</v>
      </c>
      <c r="U88" s="5">
        <v>0.34</v>
      </c>
      <c r="V88" s="5">
        <v>3.54</v>
      </c>
      <c r="W88" s="5">
        <v>1.74</v>
      </c>
      <c r="X88" s="5">
        <f t="shared" si="4"/>
        <v>12.95572917</v>
      </c>
      <c r="Y88" s="13">
        <f t="shared" si="5"/>
        <v>39.80034722</v>
      </c>
      <c r="Z88" s="13">
        <f t="shared" si="6"/>
        <v>62.61935764</v>
      </c>
      <c r="AA88" s="13">
        <f t="shared" si="7"/>
        <v>41.82942708</v>
      </c>
      <c r="AB88" s="13">
        <f t="shared" si="8"/>
        <v>13.18359375</v>
      </c>
      <c r="AC88" s="13">
        <f t="shared" si="9"/>
        <v>0.6076388889</v>
      </c>
      <c r="AD88" s="13">
        <f t="shared" si="10"/>
        <v>0.1844618056</v>
      </c>
      <c r="AE88" s="13">
        <f t="shared" si="11"/>
        <v>1.540798611</v>
      </c>
      <c r="AF88" s="13">
        <f t="shared" si="12"/>
        <v>0.3689236111</v>
      </c>
      <c r="AG88" s="13">
        <f t="shared" si="13"/>
        <v>3.841145833</v>
      </c>
      <c r="AH88" s="13">
        <f t="shared" si="14"/>
        <v>1.888020833</v>
      </c>
      <c r="AI88" s="15">
        <f t="shared" si="15"/>
        <v>0.8880208333</v>
      </c>
      <c r="AJ88" s="15">
        <f t="shared" si="16"/>
        <v>58.2360026</v>
      </c>
      <c r="AK88" s="15">
        <f t="shared" si="17"/>
        <v>57.89552951</v>
      </c>
      <c r="AL88" s="15">
        <f t="shared" si="18"/>
        <v>1.916340322</v>
      </c>
      <c r="AM88" s="15">
        <f t="shared" si="19"/>
        <v>56.6077474</v>
      </c>
      <c r="AN88" s="15">
        <f t="shared" si="20"/>
        <v>50.47473958</v>
      </c>
      <c r="AO88" s="15">
        <f t="shared" si="21"/>
        <v>88.07965295</v>
      </c>
      <c r="AP88" s="5">
        <f t="shared" si="22"/>
        <v>137.2281224</v>
      </c>
      <c r="AQ88" s="5">
        <f t="shared" si="23"/>
        <v>86.00584317</v>
      </c>
    </row>
    <row r="89" ht="15.75" customHeight="1">
      <c r="A89" s="16">
        <v>38457.0</v>
      </c>
      <c r="B89" s="17">
        <v>0.2199537037037037</v>
      </c>
      <c r="C89" s="5" t="s">
        <v>35</v>
      </c>
      <c r="D89" s="18" t="s">
        <v>125</v>
      </c>
      <c r="E89" s="18"/>
      <c r="F89" s="5" t="s">
        <v>63</v>
      </c>
      <c r="G89" s="5">
        <v>6.0</v>
      </c>
      <c r="H89" s="5">
        <v>10.0</v>
      </c>
      <c r="I89" s="5">
        <v>6.0</v>
      </c>
      <c r="J89" s="5">
        <f t="shared" si="3"/>
        <v>9</v>
      </c>
      <c r="K89" s="5">
        <v>1.0</v>
      </c>
      <c r="L89" s="5">
        <v>92.26</v>
      </c>
      <c r="M89" s="5">
        <v>11.96</v>
      </c>
      <c r="N89" s="5">
        <v>36.37</v>
      </c>
      <c r="O89" s="5">
        <v>59.57</v>
      </c>
      <c r="P89" s="5">
        <v>36.02</v>
      </c>
      <c r="Q89" s="5">
        <v>11.68</v>
      </c>
      <c r="R89" s="5">
        <v>0.59</v>
      </c>
      <c r="S89" s="5">
        <v>0.18</v>
      </c>
      <c r="T89" s="5">
        <v>1.38</v>
      </c>
      <c r="U89" s="5">
        <v>0.37</v>
      </c>
      <c r="V89" s="5">
        <v>4.95</v>
      </c>
      <c r="W89" s="5">
        <v>1.81</v>
      </c>
      <c r="X89" s="5">
        <f t="shared" si="4"/>
        <v>12.9633644</v>
      </c>
      <c r="Y89" s="13">
        <f t="shared" si="5"/>
        <v>39.42120095</v>
      </c>
      <c r="Z89" s="13">
        <f t="shared" si="6"/>
        <v>64.56752656</v>
      </c>
      <c r="AA89" s="13">
        <f t="shared" si="7"/>
        <v>39.04183828</v>
      </c>
      <c r="AB89" s="13">
        <f t="shared" si="8"/>
        <v>12.65987427</v>
      </c>
      <c r="AC89" s="13">
        <f t="shared" si="9"/>
        <v>0.6394970735</v>
      </c>
      <c r="AD89" s="13">
        <f t="shared" si="10"/>
        <v>0.1951008021</v>
      </c>
      <c r="AE89" s="13">
        <f t="shared" si="11"/>
        <v>1.495772816</v>
      </c>
      <c r="AF89" s="13">
        <f t="shared" si="12"/>
        <v>0.4010405376</v>
      </c>
      <c r="AG89" s="13">
        <f t="shared" si="13"/>
        <v>5.365272057</v>
      </c>
      <c r="AH89" s="13">
        <f t="shared" si="14"/>
        <v>1.961846954</v>
      </c>
      <c r="AI89" s="15">
        <f t="shared" si="15"/>
        <v>0.9618469543</v>
      </c>
      <c r="AJ89" s="15">
        <f t="shared" si="16"/>
        <v>60.0477997</v>
      </c>
      <c r="AK89" s="15">
        <f t="shared" si="17"/>
        <v>58.19088446</v>
      </c>
      <c r="AL89" s="15">
        <f t="shared" si="18"/>
        <v>1.858519389</v>
      </c>
      <c r="AM89" s="15">
        <f t="shared" si="19"/>
        <v>54.87741166</v>
      </c>
      <c r="AN89" s="15">
        <f t="shared" si="20"/>
        <v>48.62378062</v>
      </c>
      <c r="AO89" s="15">
        <f t="shared" si="21"/>
        <v>86.35473183</v>
      </c>
      <c r="AP89" s="5">
        <f t="shared" si="22"/>
        <v>130.4812548</v>
      </c>
      <c r="AQ89" s="5">
        <f t="shared" si="23"/>
        <v>83.83634653</v>
      </c>
      <c r="AR89" s="5">
        <f t="shared" ref="AR89:BB89" si="45">AVERAGE(X89:X92)</f>
        <v>12.88641588</v>
      </c>
      <c r="AS89" s="5">
        <f t="shared" si="45"/>
        <v>42.57137455</v>
      </c>
      <c r="AT89" s="5">
        <f t="shared" si="45"/>
        <v>65.49961356</v>
      </c>
      <c r="AU89" s="5">
        <f t="shared" si="45"/>
        <v>40.6088833</v>
      </c>
      <c r="AV89" s="5">
        <f t="shared" si="45"/>
        <v>13.77698856</v>
      </c>
      <c r="AW89" s="5">
        <f t="shared" si="45"/>
        <v>0.5924649095</v>
      </c>
      <c r="AX89" s="5">
        <f t="shared" si="45"/>
        <v>0.1848018458</v>
      </c>
      <c r="AY89" s="5">
        <f t="shared" si="45"/>
        <v>1.429453943</v>
      </c>
      <c r="AZ89" s="5">
        <f t="shared" si="45"/>
        <v>0.3478588976</v>
      </c>
      <c r="BA89" s="5">
        <f t="shared" si="45"/>
        <v>4.688016221</v>
      </c>
      <c r="BB89" s="5">
        <f t="shared" si="45"/>
        <v>1.812567471</v>
      </c>
      <c r="BC89" s="5">
        <f>Average(AO89,AO92)</f>
        <v>86.07304817</v>
      </c>
      <c r="BD89" s="5">
        <f>AVERAGE(AP89,AP92)</f>
        <v>128.3239274</v>
      </c>
      <c r="BE89" s="5">
        <f>average(AQ89,AQ92)</f>
        <v>80.83725128</v>
      </c>
    </row>
    <row r="90" ht="15.75" customHeight="1">
      <c r="A90" s="16">
        <v>38457.0</v>
      </c>
      <c r="B90" s="17">
        <v>0.2205324074074074</v>
      </c>
      <c r="C90" s="5" t="s">
        <v>35</v>
      </c>
      <c r="D90" s="5" t="s">
        <v>126</v>
      </c>
      <c r="F90" s="5" t="s">
        <v>63</v>
      </c>
      <c r="G90" s="5">
        <v>6.0</v>
      </c>
      <c r="H90" s="5">
        <v>10.0</v>
      </c>
      <c r="I90" s="5">
        <v>6.0</v>
      </c>
      <c r="J90" s="5">
        <f t="shared" si="3"/>
        <v>9</v>
      </c>
      <c r="K90" s="5">
        <v>2.0</v>
      </c>
      <c r="L90" s="5">
        <v>91.68</v>
      </c>
      <c r="M90" s="5">
        <v>10.33</v>
      </c>
      <c r="N90" s="5">
        <v>39.85</v>
      </c>
      <c r="O90" s="5">
        <v>58.58</v>
      </c>
      <c r="P90" s="5">
        <v>35.28</v>
      </c>
      <c r="Q90" s="5">
        <v>12.25</v>
      </c>
      <c r="R90" s="5">
        <v>0.53</v>
      </c>
      <c r="S90" s="5">
        <v>0.17</v>
      </c>
      <c r="T90" s="5">
        <v>1.37</v>
      </c>
      <c r="U90" s="5">
        <v>0.34</v>
      </c>
      <c r="V90" s="5">
        <v>4.31</v>
      </c>
      <c r="W90" s="5">
        <v>1.51</v>
      </c>
      <c r="X90" s="5">
        <f t="shared" si="4"/>
        <v>11.26745201</v>
      </c>
      <c r="Y90" s="13">
        <f t="shared" si="5"/>
        <v>43.46640489</v>
      </c>
      <c r="Z90" s="13">
        <f t="shared" si="6"/>
        <v>63.89616056</v>
      </c>
      <c r="AA90" s="13">
        <f t="shared" si="7"/>
        <v>38.48167539</v>
      </c>
      <c r="AB90" s="13">
        <f t="shared" si="8"/>
        <v>13.36169284</v>
      </c>
      <c r="AC90" s="13">
        <f t="shared" si="9"/>
        <v>0.5780977312</v>
      </c>
      <c r="AD90" s="13">
        <f t="shared" si="10"/>
        <v>0.1854275742</v>
      </c>
      <c r="AE90" s="13">
        <f t="shared" si="11"/>
        <v>1.494328098</v>
      </c>
      <c r="AF90" s="13">
        <f t="shared" si="12"/>
        <v>0.3708551483</v>
      </c>
      <c r="AG90" s="13">
        <f t="shared" si="13"/>
        <v>4.70113438</v>
      </c>
      <c r="AH90" s="13">
        <f t="shared" si="14"/>
        <v>1.647033159</v>
      </c>
      <c r="AI90" s="15">
        <f t="shared" si="15"/>
        <v>0.6470331588</v>
      </c>
      <c r="AJ90" s="15">
        <f t="shared" si="16"/>
        <v>59.42342932</v>
      </c>
      <c r="AK90" s="15">
        <f t="shared" si="17"/>
        <v>55.03967059</v>
      </c>
      <c r="AL90" s="15">
        <f t="shared" si="18"/>
        <v>1.878047115</v>
      </c>
      <c r="AM90" s="15">
        <f t="shared" si="19"/>
        <v>53.49105585</v>
      </c>
      <c r="AN90" s="15">
        <f t="shared" si="20"/>
        <v>48.25183246</v>
      </c>
      <c r="AO90" s="15">
        <f t="shared" si="21"/>
        <v>82.3089614</v>
      </c>
      <c r="AP90" s="5">
        <f t="shared" si="22"/>
        <v>125.6748842</v>
      </c>
      <c r="AQ90" s="5">
        <f t="shared" si="23"/>
        <v>80.12953068</v>
      </c>
    </row>
    <row r="91" ht="15.75" customHeight="1">
      <c r="A91" s="16">
        <v>38457.0</v>
      </c>
      <c r="B91" s="17">
        <v>0.22105324074074073</v>
      </c>
      <c r="C91" s="5" t="s">
        <v>35</v>
      </c>
      <c r="D91" s="5" t="s">
        <v>127</v>
      </c>
      <c r="F91" s="5" t="s">
        <v>63</v>
      </c>
      <c r="G91" s="5">
        <v>6.0</v>
      </c>
      <c r="H91" s="5">
        <v>10.0</v>
      </c>
      <c r="I91" s="5">
        <v>6.0</v>
      </c>
      <c r="J91" s="5">
        <f t="shared" si="3"/>
        <v>9</v>
      </c>
      <c r="K91" s="5">
        <v>3.0</v>
      </c>
      <c r="L91" s="5">
        <v>92.15</v>
      </c>
      <c r="M91" s="5">
        <v>13.47</v>
      </c>
      <c r="N91" s="5">
        <v>41.04</v>
      </c>
      <c r="O91" s="5">
        <v>61.92</v>
      </c>
      <c r="P91" s="5">
        <v>38.96</v>
      </c>
      <c r="Q91" s="5">
        <v>14.39</v>
      </c>
      <c r="R91" s="5">
        <v>0.54</v>
      </c>
      <c r="S91" s="5">
        <v>0.18</v>
      </c>
      <c r="T91" s="5">
        <v>1.48</v>
      </c>
      <c r="U91" s="5">
        <v>0.31</v>
      </c>
      <c r="V91" s="5">
        <v>4.02</v>
      </c>
      <c r="W91" s="5">
        <v>1.76</v>
      </c>
      <c r="X91" s="5">
        <f t="shared" si="4"/>
        <v>14.61747151</v>
      </c>
      <c r="Y91" s="13">
        <f t="shared" si="5"/>
        <v>44.53608247</v>
      </c>
      <c r="Z91" s="13">
        <f t="shared" si="6"/>
        <v>67.1947911</v>
      </c>
      <c r="AA91" s="13">
        <f t="shared" si="7"/>
        <v>42.27889311</v>
      </c>
      <c r="AB91" s="13">
        <f t="shared" si="8"/>
        <v>15.61584373</v>
      </c>
      <c r="AC91" s="13">
        <f t="shared" si="9"/>
        <v>0.5860010852</v>
      </c>
      <c r="AD91" s="13">
        <f t="shared" si="10"/>
        <v>0.1953336951</v>
      </c>
      <c r="AE91" s="13">
        <f t="shared" si="11"/>
        <v>1.606077048</v>
      </c>
      <c r="AF91" s="13">
        <f t="shared" si="12"/>
        <v>0.3364080304</v>
      </c>
      <c r="AG91" s="13">
        <f t="shared" si="13"/>
        <v>4.362452523</v>
      </c>
      <c r="AH91" s="13">
        <f t="shared" si="14"/>
        <v>1.909929463</v>
      </c>
      <c r="AI91" s="15">
        <f t="shared" si="15"/>
        <v>0.9099294628</v>
      </c>
      <c r="AJ91" s="15">
        <f t="shared" si="16"/>
        <v>62.49115572</v>
      </c>
      <c r="AK91" s="15">
        <f t="shared" si="17"/>
        <v>54.20639175</v>
      </c>
      <c r="AL91" s="15">
        <f t="shared" si="18"/>
        <v>1.785852713</v>
      </c>
      <c r="AM91" s="15">
        <f t="shared" si="19"/>
        <v>54.03624525</v>
      </c>
      <c r="AN91" s="15">
        <f t="shared" si="20"/>
        <v>50.77318502</v>
      </c>
      <c r="AO91" s="15">
        <f t="shared" si="21"/>
        <v>89.38739174</v>
      </c>
      <c r="AP91" s="5">
        <f t="shared" si="22"/>
        <v>129.782696</v>
      </c>
      <c r="AQ91" s="5">
        <f t="shared" si="23"/>
        <v>75.04235022</v>
      </c>
    </row>
    <row r="92" ht="15.75" customHeight="1">
      <c r="A92" s="16">
        <v>38457.0</v>
      </c>
      <c r="B92" s="17">
        <v>0.22177083333333333</v>
      </c>
      <c r="C92" s="5" t="s">
        <v>35</v>
      </c>
      <c r="D92" s="5" t="s">
        <v>128</v>
      </c>
      <c r="F92" s="5" t="s">
        <v>63</v>
      </c>
      <c r="G92" s="5">
        <v>6.0</v>
      </c>
      <c r="H92" s="5">
        <v>10.0</v>
      </c>
      <c r="I92" s="5">
        <v>6.0</v>
      </c>
      <c r="J92" s="5">
        <f t="shared" si="3"/>
        <v>9</v>
      </c>
      <c r="K92" s="5">
        <v>4.0</v>
      </c>
      <c r="L92" s="5">
        <v>91.83</v>
      </c>
      <c r="M92" s="5">
        <v>11.66</v>
      </c>
      <c r="N92" s="5">
        <v>39.36</v>
      </c>
      <c r="O92" s="5">
        <v>60.92</v>
      </c>
      <c r="P92" s="5">
        <v>39.15</v>
      </c>
      <c r="Q92" s="5">
        <v>12.37</v>
      </c>
      <c r="R92" s="5">
        <v>0.52</v>
      </c>
      <c r="S92" s="5">
        <v>0.15</v>
      </c>
      <c r="T92" s="5">
        <v>1.03</v>
      </c>
      <c r="U92" s="5">
        <v>0.26</v>
      </c>
      <c r="V92" s="5">
        <v>3.97</v>
      </c>
      <c r="W92" s="5">
        <v>1.59</v>
      </c>
      <c r="X92" s="5">
        <f t="shared" si="4"/>
        <v>12.69737559</v>
      </c>
      <c r="Y92" s="13">
        <f t="shared" si="5"/>
        <v>42.86180987</v>
      </c>
      <c r="Z92" s="13">
        <f t="shared" si="6"/>
        <v>66.33997604</v>
      </c>
      <c r="AA92" s="13">
        <f t="shared" si="7"/>
        <v>42.63312643</v>
      </c>
      <c r="AB92" s="13">
        <f t="shared" si="8"/>
        <v>13.4705434</v>
      </c>
      <c r="AC92" s="13">
        <f t="shared" si="9"/>
        <v>0.5662637482</v>
      </c>
      <c r="AD92" s="13">
        <f t="shared" si="10"/>
        <v>0.163345312</v>
      </c>
      <c r="AE92" s="13">
        <f t="shared" si="11"/>
        <v>1.121637809</v>
      </c>
      <c r="AF92" s="13">
        <f t="shared" si="12"/>
        <v>0.2831318741</v>
      </c>
      <c r="AG92" s="13">
        <f t="shared" si="13"/>
        <v>4.323205924</v>
      </c>
      <c r="AH92" s="13">
        <f t="shared" si="14"/>
        <v>1.731460307</v>
      </c>
      <c r="AI92" s="15">
        <f t="shared" si="15"/>
        <v>0.7314603071</v>
      </c>
      <c r="AJ92" s="15">
        <f t="shared" si="16"/>
        <v>61.69617772</v>
      </c>
      <c r="AK92" s="15">
        <f t="shared" si="17"/>
        <v>55.51065011</v>
      </c>
      <c r="AL92" s="15">
        <f t="shared" si="18"/>
        <v>1.808864084</v>
      </c>
      <c r="AM92" s="15">
        <f t="shared" si="19"/>
        <v>52.73265817</v>
      </c>
      <c r="AN92" s="15">
        <f t="shared" si="20"/>
        <v>51.00839595</v>
      </c>
      <c r="AO92" s="15">
        <f t="shared" si="21"/>
        <v>85.79136451</v>
      </c>
      <c r="AP92" s="5">
        <f t="shared" si="22"/>
        <v>126.1666</v>
      </c>
      <c r="AQ92" s="5">
        <f t="shared" si="23"/>
        <v>77.83815603</v>
      </c>
    </row>
    <row r="93" ht="15.75" customHeight="1">
      <c r="A93" s="16">
        <v>38457.0</v>
      </c>
      <c r="B93" s="17">
        <v>0.2224189814814815</v>
      </c>
      <c r="C93" s="5" t="s">
        <v>35</v>
      </c>
      <c r="D93" s="18" t="s">
        <v>129</v>
      </c>
      <c r="E93" s="18"/>
      <c r="F93" s="5" t="s">
        <v>97</v>
      </c>
      <c r="G93" s="5">
        <v>6.0</v>
      </c>
      <c r="H93" s="5">
        <v>11.0</v>
      </c>
      <c r="I93" s="5">
        <v>5.0</v>
      </c>
      <c r="J93" s="5">
        <f t="shared" si="3"/>
        <v>8</v>
      </c>
      <c r="K93" s="5">
        <v>1.0</v>
      </c>
      <c r="L93" s="5">
        <v>92.76</v>
      </c>
      <c r="M93" s="5">
        <v>14.69</v>
      </c>
      <c r="N93" s="5">
        <v>37.3</v>
      </c>
      <c r="O93" s="5">
        <v>56.81</v>
      </c>
      <c r="P93" s="5">
        <v>36.64</v>
      </c>
      <c r="Q93" s="5">
        <v>13.87</v>
      </c>
      <c r="R93" s="5">
        <v>0.57</v>
      </c>
      <c r="S93" s="5">
        <v>0.19</v>
      </c>
      <c r="T93" s="5">
        <v>1.26</v>
      </c>
      <c r="U93" s="5">
        <v>0.5</v>
      </c>
      <c r="V93" s="5">
        <v>4.68</v>
      </c>
      <c r="W93" s="5">
        <v>1.93</v>
      </c>
      <c r="X93" s="5">
        <f t="shared" si="4"/>
        <v>15.83656749</v>
      </c>
      <c r="Y93" s="13">
        <f t="shared" si="5"/>
        <v>40.21129797</v>
      </c>
      <c r="Z93" s="13">
        <f t="shared" si="6"/>
        <v>61.24407072</v>
      </c>
      <c r="AA93" s="13">
        <f t="shared" si="7"/>
        <v>39.49978439</v>
      </c>
      <c r="AB93" s="13">
        <f t="shared" si="8"/>
        <v>14.95256576</v>
      </c>
      <c r="AC93" s="13">
        <f t="shared" si="9"/>
        <v>0.6144890039</v>
      </c>
      <c r="AD93" s="13">
        <f t="shared" si="10"/>
        <v>0.204829668</v>
      </c>
      <c r="AE93" s="13">
        <f t="shared" si="11"/>
        <v>1.358344114</v>
      </c>
      <c r="AF93" s="13">
        <f t="shared" si="12"/>
        <v>0.539025442</v>
      </c>
      <c r="AG93" s="13">
        <f t="shared" si="13"/>
        <v>5.045278137</v>
      </c>
      <c r="AH93" s="13">
        <f t="shared" si="14"/>
        <v>2.080638206</v>
      </c>
      <c r="AI93" s="15">
        <f t="shared" si="15"/>
        <v>1.080638206</v>
      </c>
      <c r="AJ93" s="15">
        <f t="shared" si="16"/>
        <v>56.95698577</v>
      </c>
      <c r="AK93" s="15">
        <f t="shared" si="17"/>
        <v>57.57539888</v>
      </c>
      <c r="AL93" s="15">
        <f t="shared" si="18"/>
        <v>1.95937335</v>
      </c>
      <c r="AM93" s="15">
        <f t="shared" si="19"/>
        <v>60.96021992</v>
      </c>
      <c r="AN93" s="15">
        <f t="shared" si="20"/>
        <v>48.92785683</v>
      </c>
      <c r="AO93" s="15">
        <f t="shared" si="21"/>
        <v>93.74515458</v>
      </c>
      <c r="AP93" s="5">
        <f t="shared" si="22"/>
        <v>149.3347622</v>
      </c>
      <c r="AQ93" s="5">
        <f t="shared" si="23"/>
        <v>87.45093191</v>
      </c>
      <c r="AR93" s="5">
        <f t="shared" ref="AR93:BB93" si="46">AVERAGE(X93:X96)</f>
        <v>13.54843421</v>
      </c>
      <c r="AS93" s="5">
        <f t="shared" si="46"/>
        <v>43.60789941</v>
      </c>
      <c r="AT93" s="5">
        <f t="shared" si="46"/>
        <v>65.98772947</v>
      </c>
      <c r="AU93" s="5">
        <f t="shared" si="46"/>
        <v>41.66404453</v>
      </c>
      <c r="AV93" s="5">
        <f t="shared" si="46"/>
        <v>15.58084536</v>
      </c>
      <c r="AW93" s="5">
        <f t="shared" si="46"/>
        <v>0.6736385618</v>
      </c>
      <c r="AX93" s="5">
        <f t="shared" si="46"/>
        <v>0.1785142986</v>
      </c>
      <c r="AY93" s="5">
        <f t="shared" si="46"/>
        <v>1.531324015</v>
      </c>
      <c r="AZ93" s="5">
        <f t="shared" si="46"/>
        <v>0.4243935634</v>
      </c>
      <c r="BA93" s="5">
        <f t="shared" si="46"/>
        <v>4.994776811</v>
      </c>
      <c r="BB93" s="5">
        <f t="shared" si="46"/>
        <v>1.780019168</v>
      </c>
      <c r="BC93" s="5">
        <f>Average(AO93,AO96)</f>
        <v>87.46654031</v>
      </c>
      <c r="BD93" s="5">
        <f>AVERAGE(AP93,AP96)</f>
        <v>131.447493</v>
      </c>
      <c r="BE93" s="5">
        <f>average(AQ93,AQ96)</f>
        <v>80.51195568</v>
      </c>
    </row>
    <row r="94" ht="15.75" customHeight="1">
      <c r="A94" s="16">
        <v>38457.0</v>
      </c>
      <c r="B94" s="17">
        <v>0.2230439814814815</v>
      </c>
      <c r="C94" s="5" t="s">
        <v>35</v>
      </c>
      <c r="D94" s="5" t="s">
        <v>130</v>
      </c>
      <c r="F94" s="5" t="s">
        <v>97</v>
      </c>
      <c r="G94" s="5">
        <v>6.0</v>
      </c>
      <c r="H94" s="5">
        <v>11.0</v>
      </c>
      <c r="I94" s="5">
        <v>5.0</v>
      </c>
      <c r="J94" s="5">
        <f t="shared" si="3"/>
        <v>8</v>
      </c>
      <c r="K94" s="5">
        <v>2.0</v>
      </c>
      <c r="L94" s="5">
        <v>92.77</v>
      </c>
      <c r="M94" s="5">
        <v>12.98</v>
      </c>
      <c r="N94" s="5">
        <v>43.1</v>
      </c>
      <c r="O94" s="5">
        <v>63.53</v>
      </c>
      <c r="P94" s="5">
        <v>40.31</v>
      </c>
      <c r="Q94" s="5">
        <v>15.88</v>
      </c>
      <c r="R94" s="5">
        <v>0.68</v>
      </c>
      <c r="S94" s="5">
        <v>0.16</v>
      </c>
      <c r="T94" s="5">
        <v>1.56</v>
      </c>
      <c r="U94" s="5">
        <v>0.45</v>
      </c>
      <c r="V94" s="5">
        <v>5.31</v>
      </c>
      <c r="W94" s="5">
        <v>1.4</v>
      </c>
      <c r="X94" s="5">
        <f t="shared" si="4"/>
        <v>13.99159211</v>
      </c>
      <c r="Y94" s="13">
        <f t="shared" si="5"/>
        <v>46.45898459</v>
      </c>
      <c r="Z94" s="13">
        <f t="shared" si="6"/>
        <v>68.48119004</v>
      </c>
      <c r="AA94" s="13">
        <f t="shared" si="7"/>
        <v>43.45154684</v>
      </c>
      <c r="AB94" s="13">
        <f t="shared" si="8"/>
        <v>17.11760267</v>
      </c>
      <c r="AC94" s="13">
        <f t="shared" si="9"/>
        <v>0.7329955805</v>
      </c>
      <c r="AD94" s="13">
        <f t="shared" si="10"/>
        <v>0.1724695483</v>
      </c>
      <c r="AE94" s="13">
        <f t="shared" si="11"/>
        <v>1.681578096</v>
      </c>
      <c r="AF94" s="13">
        <f t="shared" si="12"/>
        <v>0.4850706047</v>
      </c>
      <c r="AG94" s="13">
        <f t="shared" si="13"/>
        <v>5.723833136</v>
      </c>
      <c r="AH94" s="13">
        <f t="shared" si="14"/>
        <v>1.509108548</v>
      </c>
      <c r="AI94" s="15">
        <f t="shared" si="15"/>
        <v>0.509108548</v>
      </c>
      <c r="AJ94" s="15">
        <f t="shared" si="16"/>
        <v>63.68750674</v>
      </c>
      <c r="AK94" s="15">
        <f t="shared" si="17"/>
        <v>52.70845101</v>
      </c>
      <c r="AL94" s="15">
        <f t="shared" si="18"/>
        <v>1.752305997</v>
      </c>
      <c r="AM94" s="15">
        <f t="shared" si="19"/>
        <v>51.81319392</v>
      </c>
      <c r="AN94" s="15">
        <f t="shared" si="20"/>
        <v>51.5518271</v>
      </c>
      <c r="AO94" s="15">
        <f t="shared" si="21"/>
        <v>86.89281794</v>
      </c>
      <c r="AP94" s="5">
        <f t="shared" si="22"/>
        <v>123.7908992</v>
      </c>
      <c r="AQ94" s="5">
        <f t="shared" si="23"/>
        <v>71.59793396</v>
      </c>
    </row>
    <row r="95" ht="15.75" customHeight="1">
      <c r="A95" s="16">
        <v>38457.0</v>
      </c>
      <c r="B95" s="17">
        <v>0.22364583333333332</v>
      </c>
      <c r="C95" s="5" t="s">
        <v>35</v>
      </c>
      <c r="D95" s="5" t="s">
        <v>131</v>
      </c>
      <c r="F95" s="5" t="s">
        <v>97</v>
      </c>
      <c r="G95" s="5">
        <v>6.0</v>
      </c>
      <c r="H95" s="5">
        <v>11.0</v>
      </c>
      <c r="I95" s="5">
        <v>5.0</v>
      </c>
      <c r="J95" s="5">
        <f t="shared" si="3"/>
        <v>8</v>
      </c>
      <c r="K95" s="5">
        <v>3.0</v>
      </c>
      <c r="L95" s="5">
        <v>91.91</v>
      </c>
      <c r="M95" s="5">
        <v>12.17</v>
      </c>
      <c r="N95" s="5">
        <v>40.86</v>
      </c>
      <c r="O95" s="5">
        <v>59.26</v>
      </c>
      <c r="P95" s="5">
        <v>37.62</v>
      </c>
      <c r="Q95" s="5">
        <v>15.09</v>
      </c>
      <c r="R95" s="5">
        <v>0.69</v>
      </c>
      <c r="S95" s="5">
        <v>0.17</v>
      </c>
      <c r="T95" s="5">
        <v>1.62</v>
      </c>
      <c r="U95" s="5">
        <v>0.33</v>
      </c>
      <c r="V95" s="5">
        <v>4.13</v>
      </c>
      <c r="W95" s="5">
        <v>1.73</v>
      </c>
      <c r="X95" s="5">
        <f t="shared" si="4"/>
        <v>13.24121423</v>
      </c>
      <c r="Y95" s="13">
        <f t="shared" si="5"/>
        <v>44.45653357</v>
      </c>
      <c r="Z95" s="13">
        <f t="shared" si="6"/>
        <v>64.47611794</v>
      </c>
      <c r="AA95" s="13">
        <f t="shared" si="7"/>
        <v>40.93134588</v>
      </c>
      <c r="AB95" s="13">
        <f t="shared" si="8"/>
        <v>16.41823523</v>
      </c>
      <c r="AC95" s="13">
        <f t="shared" si="9"/>
        <v>0.7507344141</v>
      </c>
      <c r="AD95" s="13">
        <f t="shared" si="10"/>
        <v>0.1849635513</v>
      </c>
      <c r="AE95" s="13">
        <f t="shared" si="11"/>
        <v>1.762593842</v>
      </c>
      <c r="AF95" s="13">
        <f t="shared" si="12"/>
        <v>0.3590468937</v>
      </c>
      <c r="AG95" s="13">
        <f t="shared" si="13"/>
        <v>4.493526276</v>
      </c>
      <c r="AH95" s="13">
        <f t="shared" si="14"/>
        <v>1.88227614</v>
      </c>
      <c r="AI95" s="15">
        <f t="shared" si="15"/>
        <v>0.8822761397</v>
      </c>
      <c r="AJ95" s="15">
        <f t="shared" si="16"/>
        <v>59.96278969</v>
      </c>
      <c r="AK95" s="15">
        <f t="shared" si="17"/>
        <v>54.26836035</v>
      </c>
      <c r="AL95" s="15">
        <f t="shared" si="18"/>
        <v>1.861154236</v>
      </c>
      <c r="AM95" s="15">
        <f t="shared" si="19"/>
        <v>55.16070069</v>
      </c>
      <c r="AN95" s="15">
        <f t="shared" si="20"/>
        <v>49.87841367</v>
      </c>
      <c r="AO95" s="15">
        <f t="shared" si="21"/>
        <v>87.41139901</v>
      </c>
      <c r="AP95" s="5">
        <f t="shared" si="22"/>
        <v>132.2651183</v>
      </c>
      <c r="AQ95" s="5">
        <f t="shared" si="23"/>
        <v>78.29596025</v>
      </c>
    </row>
    <row r="96" ht="15.75" customHeight="1">
      <c r="A96" s="16">
        <v>38457.0</v>
      </c>
      <c r="B96" s="17">
        <v>0.22417824074074075</v>
      </c>
      <c r="C96" s="5" t="s">
        <v>35</v>
      </c>
      <c r="D96" s="5" t="s">
        <v>132</v>
      </c>
      <c r="F96" s="5" t="s">
        <v>97</v>
      </c>
      <c r="G96" s="5">
        <v>6.0</v>
      </c>
      <c r="H96" s="5">
        <v>11.0</v>
      </c>
      <c r="I96" s="5">
        <v>5.0</v>
      </c>
      <c r="J96" s="5">
        <f t="shared" si="3"/>
        <v>8</v>
      </c>
      <c r="K96" s="5">
        <v>4.0</v>
      </c>
      <c r="L96" s="5">
        <v>92.23</v>
      </c>
      <c r="M96" s="5">
        <v>10.26</v>
      </c>
      <c r="N96" s="5">
        <v>39.94</v>
      </c>
      <c r="O96" s="5">
        <v>64.33</v>
      </c>
      <c r="P96" s="5">
        <v>39.45</v>
      </c>
      <c r="Q96" s="5">
        <v>12.76</v>
      </c>
      <c r="R96" s="5">
        <v>0.55</v>
      </c>
      <c r="S96" s="5">
        <v>0.14</v>
      </c>
      <c r="T96" s="5">
        <v>1.22</v>
      </c>
      <c r="U96" s="5">
        <v>0.29</v>
      </c>
      <c r="V96" s="5">
        <v>4.35</v>
      </c>
      <c r="W96" s="5">
        <v>1.52</v>
      </c>
      <c r="X96" s="5">
        <f t="shared" si="4"/>
        <v>11.12436301</v>
      </c>
      <c r="Y96" s="13">
        <f t="shared" si="5"/>
        <v>43.30478152</v>
      </c>
      <c r="Z96" s="13">
        <f t="shared" si="6"/>
        <v>69.7495392</v>
      </c>
      <c r="AA96" s="13">
        <f t="shared" si="7"/>
        <v>42.77350103</v>
      </c>
      <c r="AB96" s="13">
        <f t="shared" si="8"/>
        <v>13.83497777</v>
      </c>
      <c r="AC96" s="13">
        <f t="shared" si="9"/>
        <v>0.5963352488</v>
      </c>
      <c r="AD96" s="13">
        <f t="shared" si="10"/>
        <v>0.151794427</v>
      </c>
      <c r="AE96" s="13">
        <f t="shared" si="11"/>
        <v>1.322780007</v>
      </c>
      <c r="AF96" s="13">
        <f t="shared" si="12"/>
        <v>0.314431313</v>
      </c>
      <c r="AG96" s="13">
        <f t="shared" si="13"/>
        <v>4.716469695</v>
      </c>
      <c r="AH96" s="13">
        <f t="shared" si="14"/>
        <v>1.648053779</v>
      </c>
      <c r="AI96" s="15">
        <f t="shared" si="15"/>
        <v>0.6480537786</v>
      </c>
      <c r="AJ96" s="15">
        <f t="shared" si="16"/>
        <v>64.86707145</v>
      </c>
      <c r="AK96" s="15">
        <f t="shared" si="17"/>
        <v>55.16557519</v>
      </c>
      <c r="AL96" s="15">
        <f t="shared" si="18"/>
        <v>1.720441474</v>
      </c>
      <c r="AM96" s="15">
        <f t="shared" si="19"/>
        <v>47.90534533</v>
      </c>
      <c r="AN96" s="15">
        <f t="shared" si="20"/>
        <v>51.10160468</v>
      </c>
      <c r="AO96" s="15">
        <f t="shared" si="21"/>
        <v>81.18792604</v>
      </c>
      <c r="AP96" s="5">
        <f t="shared" si="22"/>
        <v>113.5602237</v>
      </c>
      <c r="AQ96" s="5">
        <f t="shared" si="23"/>
        <v>73.57297944</v>
      </c>
    </row>
    <row r="97" ht="15.75" customHeight="1">
      <c r="A97" s="16">
        <v>38457.0</v>
      </c>
      <c r="B97" s="17">
        <v>0.22496527777777778</v>
      </c>
      <c r="C97" s="5" t="s">
        <v>35</v>
      </c>
      <c r="D97" s="18" t="s">
        <v>133</v>
      </c>
      <c r="E97" s="18"/>
      <c r="F97" s="5" t="s">
        <v>97</v>
      </c>
      <c r="G97" s="5">
        <v>6.0</v>
      </c>
      <c r="H97" s="5">
        <v>12.0</v>
      </c>
      <c r="I97" s="5">
        <v>6.0</v>
      </c>
      <c r="J97" s="5">
        <f t="shared" si="3"/>
        <v>9</v>
      </c>
      <c r="K97" s="5">
        <v>1.0</v>
      </c>
      <c r="L97" s="5">
        <v>93.07</v>
      </c>
      <c r="M97" s="5">
        <v>10.54</v>
      </c>
      <c r="N97" s="5">
        <v>41.35</v>
      </c>
      <c r="O97" s="5">
        <v>66.28</v>
      </c>
      <c r="P97" s="5">
        <v>39.64</v>
      </c>
      <c r="Q97" s="5">
        <v>14.08</v>
      </c>
      <c r="R97" s="5">
        <v>0.54</v>
      </c>
      <c r="S97" s="5">
        <v>0.16</v>
      </c>
      <c r="T97" s="5">
        <v>1.24</v>
      </c>
      <c r="U97" s="5">
        <v>0.46</v>
      </c>
      <c r="V97" s="5">
        <v>5.41</v>
      </c>
      <c r="W97" s="5">
        <v>1.52</v>
      </c>
      <c r="X97" s="5">
        <f t="shared" si="4"/>
        <v>11.32480928</v>
      </c>
      <c r="Y97" s="13">
        <f t="shared" si="5"/>
        <v>44.42892447</v>
      </c>
      <c r="Z97" s="13">
        <f t="shared" si="6"/>
        <v>71.21521435</v>
      </c>
      <c r="AA97" s="13">
        <f t="shared" si="7"/>
        <v>42.59159772</v>
      </c>
      <c r="AB97" s="13">
        <f t="shared" si="8"/>
        <v>15.12839798</v>
      </c>
      <c r="AC97" s="13">
        <f t="shared" si="9"/>
        <v>0.5802084453</v>
      </c>
      <c r="AD97" s="13">
        <f t="shared" si="10"/>
        <v>0.1719136134</v>
      </c>
      <c r="AE97" s="13">
        <f t="shared" si="11"/>
        <v>1.332330504</v>
      </c>
      <c r="AF97" s="13">
        <f t="shared" si="12"/>
        <v>0.4942516386</v>
      </c>
      <c r="AG97" s="13">
        <f t="shared" si="13"/>
        <v>5.812829053</v>
      </c>
      <c r="AH97" s="13">
        <f t="shared" si="14"/>
        <v>1.633179327</v>
      </c>
      <c r="AI97" s="15">
        <f t="shared" si="15"/>
        <v>0.6331793274</v>
      </c>
      <c r="AJ97" s="15">
        <f t="shared" si="16"/>
        <v>66.23014935</v>
      </c>
      <c r="AK97" s="15">
        <f t="shared" si="17"/>
        <v>54.28986784</v>
      </c>
      <c r="AL97" s="15">
        <f t="shared" si="18"/>
        <v>1.685033193</v>
      </c>
      <c r="AM97" s="15">
        <f t="shared" si="19"/>
        <v>46.72783926</v>
      </c>
      <c r="AN97" s="15">
        <f t="shared" si="20"/>
        <v>50.98082089</v>
      </c>
      <c r="AO97" s="15">
        <f t="shared" si="21"/>
        <v>80.79245425</v>
      </c>
      <c r="AP97" s="5">
        <f t="shared" si="22"/>
        <v>110.6812741</v>
      </c>
      <c r="AQ97" s="5">
        <f t="shared" si="23"/>
        <v>70.91490646</v>
      </c>
      <c r="AR97" s="5">
        <f t="shared" ref="AR97:BB97" si="47">AVERAGE(X97:X100)</f>
        <v>13.08352399</v>
      </c>
      <c r="AS97" s="5">
        <f t="shared" si="47"/>
        <v>41.57457631</v>
      </c>
      <c r="AT97" s="5">
        <f t="shared" si="47"/>
        <v>66.30560894</v>
      </c>
      <c r="AU97" s="5">
        <f t="shared" si="47"/>
        <v>41.0150129</v>
      </c>
      <c r="AV97" s="5">
        <f t="shared" si="47"/>
        <v>14.41196719</v>
      </c>
      <c r="AW97" s="5">
        <f t="shared" si="47"/>
        <v>0.5470118901</v>
      </c>
      <c r="AX97" s="5">
        <f t="shared" si="47"/>
        <v>0.1896414361</v>
      </c>
      <c r="AY97" s="5">
        <f t="shared" si="47"/>
        <v>1.332593299</v>
      </c>
      <c r="AZ97" s="5">
        <f t="shared" si="47"/>
        <v>0.3815805851</v>
      </c>
      <c r="BA97" s="5">
        <f t="shared" si="47"/>
        <v>4.448979124</v>
      </c>
      <c r="BB97" s="5">
        <f t="shared" si="47"/>
        <v>2.018731317</v>
      </c>
      <c r="BC97" s="5">
        <f>Average(AO97,AO100)</f>
        <v>83.63157246</v>
      </c>
      <c r="BD97" s="5">
        <f>AVERAGE(AP97,AP100)</f>
        <v>118.6462794</v>
      </c>
      <c r="BE97" s="5">
        <f>average(AQ97,AQ100)</f>
        <v>75.33159868</v>
      </c>
    </row>
    <row r="98" ht="15.75" customHeight="1">
      <c r="A98" s="16">
        <v>38457.0</v>
      </c>
      <c r="B98" s="17">
        <v>0.22570601851851854</v>
      </c>
      <c r="C98" s="5" t="s">
        <v>35</v>
      </c>
      <c r="D98" s="5" t="s">
        <v>134</v>
      </c>
      <c r="F98" s="5" t="s">
        <v>97</v>
      </c>
      <c r="G98" s="5">
        <v>6.0</v>
      </c>
      <c r="H98" s="5">
        <v>12.0</v>
      </c>
      <c r="I98" s="5">
        <v>6.0</v>
      </c>
      <c r="J98" s="5">
        <f t="shared" si="3"/>
        <v>9</v>
      </c>
      <c r="K98" s="5">
        <v>2.0</v>
      </c>
      <c r="L98" s="5">
        <v>92.14</v>
      </c>
      <c r="M98" s="5">
        <v>13.22</v>
      </c>
      <c r="N98" s="5">
        <v>36.9</v>
      </c>
      <c r="O98" s="5">
        <v>57.14</v>
      </c>
      <c r="P98" s="5">
        <v>36.17</v>
      </c>
      <c r="Q98" s="5">
        <v>13.6</v>
      </c>
      <c r="R98" s="5">
        <v>0.48</v>
      </c>
      <c r="S98" s="5">
        <v>0.17</v>
      </c>
      <c r="T98" s="5">
        <v>1.09</v>
      </c>
      <c r="U98" s="5">
        <v>0.3</v>
      </c>
      <c r="V98" s="5">
        <v>3.37</v>
      </c>
      <c r="W98" s="5">
        <v>2.23</v>
      </c>
      <c r="X98" s="5">
        <f t="shared" si="4"/>
        <v>14.34773171</v>
      </c>
      <c r="Y98" s="13">
        <f t="shared" si="5"/>
        <v>40.04775342</v>
      </c>
      <c r="Z98" s="13">
        <f t="shared" si="6"/>
        <v>62.01432603</v>
      </c>
      <c r="AA98" s="13">
        <f t="shared" si="7"/>
        <v>39.25548079</v>
      </c>
      <c r="AB98" s="13">
        <f t="shared" si="8"/>
        <v>14.7601476</v>
      </c>
      <c r="AC98" s="13">
        <f t="shared" si="9"/>
        <v>0.5209463859</v>
      </c>
      <c r="AD98" s="13">
        <f t="shared" si="10"/>
        <v>0.184501845</v>
      </c>
      <c r="AE98" s="13">
        <f t="shared" si="11"/>
        <v>1.182982418</v>
      </c>
      <c r="AF98" s="13">
        <f t="shared" si="12"/>
        <v>0.3255914912</v>
      </c>
      <c r="AG98" s="13">
        <f t="shared" si="13"/>
        <v>3.657477751</v>
      </c>
      <c r="AH98" s="13">
        <f t="shared" si="14"/>
        <v>2.420230085</v>
      </c>
      <c r="AI98" s="15">
        <f t="shared" si="15"/>
        <v>1.420230085</v>
      </c>
      <c r="AJ98" s="15">
        <f t="shared" si="16"/>
        <v>57.6733232</v>
      </c>
      <c r="AK98" s="15">
        <f t="shared" si="17"/>
        <v>57.70280009</v>
      </c>
      <c r="AL98" s="15">
        <f t="shared" si="18"/>
        <v>1.935036752</v>
      </c>
      <c r="AM98" s="15">
        <f t="shared" si="19"/>
        <v>59.09463859</v>
      </c>
      <c r="AN98" s="15">
        <f t="shared" si="20"/>
        <v>48.76563924</v>
      </c>
      <c r="AO98" s="15">
        <f t="shared" si="21"/>
        <v>91.61968931</v>
      </c>
      <c r="AP98" s="5">
        <f t="shared" si="22"/>
        <v>144.1361512</v>
      </c>
      <c r="AQ98" s="5">
        <f t="shared" si="23"/>
        <v>86.55584407</v>
      </c>
    </row>
    <row r="99" ht="15.75" customHeight="1">
      <c r="A99" s="16">
        <v>38457.0</v>
      </c>
      <c r="B99" s="17">
        <v>0.22631944444444443</v>
      </c>
      <c r="C99" s="5" t="s">
        <v>35</v>
      </c>
      <c r="D99" s="5" t="s">
        <v>135</v>
      </c>
      <c r="F99" s="5" t="s">
        <v>97</v>
      </c>
      <c r="G99" s="5">
        <v>6.0</v>
      </c>
      <c r="H99" s="5">
        <v>12.0</v>
      </c>
      <c r="I99" s="5">
        <v>6.0</v>
      </c>
      <c r="J99" s="5">
        <f t="shared" si="3"/>
        <v>9</v>
      </c>
      <c r="K99" s="5">
        <v>3.0</v>
      </c>
      <c r="L99" s="5">
        <v>92.01</v>
      </c>
      <c r="M99" s="5">
        <v>12.6</v>
      </c>
      <c r="N99" s="5">
        <v>37.75</v>
      </c>
      <c r="O99" s="5">
        <v>60.14</v>
      </c>
      <c r="P99" s="5">
        <v>37.4</v>
      </c>
      <c r="Q99" s="5">
        <v>13.09</v>
      </c>
      <c r="R99" s="5">
        <v>0.54</v>
      </c>
      <c r="S99" s="5">
        <v>0.2</v>
      </c>
      <c r="T99" s="5">
        <v>1.33</v>
      </c>
      <c r="U99" s="5">
        <v>0.36</v>
      </c>
      <c r="V99" s="5">
        <v>4.04</v>
      </c>
      <c r="W99" s="5">
        <v>1.89</v>
      </c>
      <c r="X99" s="5">
        <f t="shared" si="4"/>
        <v>13.69416368</v>
      </c>
      <c r="Y99" s="13">
        <f t="shared" si="5"/>
        <v>41.02814911</v>
      </c>
      <c r="Z99" s="13">
        <f t="shared" si="6"/>
        <v>65.3624606</v>
      </c>
      <c r="AA99" s="13">
        <f t="shared" si="7"/>
        <v>40.64775568</v>
      </c>
      <c r="AB99" s="13">
        <f t="shared" si="8"/>
        <v>14.22671449</v>
      </c>
      <c r="AC99" s="13">
        <f t="shared" si="9"/>
        <v>0.5868927291</v>
      </c>
      <c r="AD99" s="13">
        <f t="shared" si="10"/>
        <v>0.2173676774</v>
      </c>
      <c r="AE99" s="13">
        <f t="shared" si="11"/>
        <v>1.445495055</v>
      </c>
      <c r="AF99" s="13">
        <f t="shared" si="12"/>
        <v>0.3912618194</v>
      </c>
      <c r="AG99" s="13">
        <f t="shared" si="13"/>
        <v>4.390827084</v>
      </c>
      <c r="AH99" s="13">
        <f t="shared" si="14"/>
        <v>2.054124552</v>
      </c>
      <c r="AI99" s="15">
        <f t="shared" si="15"/>
        <v>1.054124552</v>
      </c>
      <c r="AJ99" s="15">
        <f t="shared" si="16"/>
        <v>60.78708836</v>
      </c>
      <c r="AK99" s="15">
        <f t="shared" si="17"/>
        <v>56.93907184</v>
      </c>
      <c r="AL99" s="15">
        <f t="shared" si="18"/>
        <v>1.835916196</v>
      </c>
      <c r="AM99" s="15">
        <f t="shared" si="19"/>
        <v>54.96119987</v>
      </c>
      <c r="AN99" s="15">
        <f t="shared" si="20"/>
        <v>49.69010977</v>
      </c>
      <c r="AO99" s="15">
        <f t="shared" si="21"/>
        <v>88.28169604</v>
      </c>
      <c r="AP99" s="5">
        <f t="shared" si="22"/>
        <v>131.7705655</v>
      </c>
      <c r="AQ99" s="5">
        <f t="shared" si="23"/>
        <v>81.03516601</v>
      </c>
    </row>
    <row r="100" ht="15.75" customHeight="1">
      <c r="A100" s="16">
        <v>38457.0</v>
      </c>
      <c r="B100" s="17">
        <v>0.22686342592592593</v>
      </c>
      <c r="C100" s="5" t="s">
        <v>35</v>
      </c>
      <c r="D100" s="5" t="s">
        <v>136</v>
      </c>
      <c r="F100" s="5" t="s">
        <v>97</v>
      </c>
      <c r="G100" s="5">
        <v>6.0</v>
      </c>
      <c r="H100" s="5">
        <v>12.0</v>
      </c>
      <c r="I100" s="5">
        <v>6.0</v>
      </c>
      <c r="J100" s="5">
        <f t="shared" si="3"/>
        <v>9</v>
      </c>
      <c r="K100" s="5">
        <v>4.0</v>
      </c>
      <c r="L100" s="5">
        <v>92.0</v>
      </c>
      <c r="M100" s="5">
        <v>11.93</v>
      </c>
      <c r="N100" s="5">
        <v>37.53</v>
      </c>
      <c r="O100" s="5">
        <v>61.3</v>
      </c>
      <c r="P100" s="5">
        <v>38.24</v>
      </c>
      <c r="Q100" s="5">
        <v>12.45</v>
      </c>
      <c r="R100" s="5">
        <v>0.46</v>
      </c>
      <c r="S100" s="5">
        <v>0.17</v>
      </c>
      <c r="T100" s="5">
        <v>1.26</v>
      </c>
      <c r="U100" s="5">
        <v>0.29</v>
      </c>
      <c r="V100" s="5">
        <v>3.62</v>
      </c>
      <c r="W100" s="5">
        <v>1.81</v>
      </c>
      <c r="X100" s="5">
        <f t="shared" si="4"/>
        <v>12.9673913</v>
      </c>
      <c r="Y100" s="13">
        <f t="shared" si="5"/>
        <v>40.79347826</v>
      </c>
      <c r="Z100" s="13">
        <f t="shared" si="6"/>
        <v>66.63043478</v>
      </c>
      <c r="AA100" s="13">
        <f t="shared" si="7"/>
        <v>41.56521739</v>
      </c>
      <c r="AB100" s="13">
        <f t="shared" si="8"/>
        <v>13.5326087</v>
      </c>
      <c r="AC100" s="13">
        <f t="shared" si="9"/>
        <v>0.5</v>
      </c>
      <c r="AD100" s="13">
        <f t="shared" si="10"/>
        <v>0.1847826087</v>
      </c>
      <c r="AE100" s="13">
        <f t="shared" si="11"/>
        <v>1.369565217</v>
      </c>
      <c r="AF100" s="13">
        <f t="shared" si="12"/>
        <v>0.3152173913</v>
      </c>
      <c r="AG100" s="13">
        <f t="shared" si="13"/>
        <v>3.934782609</v>
      </c>
      <c r="AH100" s="13">
        <f t="shared" si="14"/>
        <v>1.967391304</v>
      </c>
      <c r="AI100" s="15">
        <f t="shared" si="15"/>
        <v>0.9673913043</v>
      </c>
      <c r="AJ100" s="15">
        <f t="shared" si="16"/>
        <v>61.96630435</v>
      </c>
      <c r="AK100" s="15">
        <f t="shared" si="17"/>
        <v>57.12188043</v>
      </c>
      <c r="AL100" s="15">
        <f t="shared" si="18"/>
        <v>1.800978793</v>
      </c>
      <c r="AM100" s="15">
        <f t="shared" si="19"/>
        <v>52.96847826</v>
      </c>
      <c r="AN100" s="15">
        <f t="shared" si="20"/>
        <v>50.29930435</v>
      </c>
      <c r="AO100" s="15">
        <f t="shared" si="21"/>
        <v>86.47069067</v>
      </c>
      <c r="AP100" s="5">
        <f t="shared" si="22"/>
        <v>126.6112846</v>
      </c>
      <c r="AQ100" s="5">
        <f t="shared" si="23"/>
        <v>79.74829091</v>
      </c>
    </row>
    <row r="101" ht="15.75" customHeight="1"/>
    <row r="102" ht="15.75" customHeight="1"/>
    <row r="103" ht="15.75" customHeight="1"/>
    <row r="104" ht="15.75" customHeight="1">
      <c r="B104" s="19" t="s">
        <v>137</v>
      </c>
      <c r="C104" s="19" t="s">
        <v>138</v>
      </c>
      <c r="D104" s="19" t="s">
        <v>139</v>
      </c>
      <c r="E104" s="19" t="s">
        <v>140</v>
      </c>
      <c r="F104" s="20" t="s">
        <v>141</v>
      </c>
      <c r="G104" s="20" t="s">
        <v>13</v>
      </c>
      <c r="H104" s="21" t="s">
        <v>14</v>
      </c>
      <c r="I104" s="20" t="s">
        <v>20</v>
      </c>
      <c r="J104" s="20" t="s">
        <v>21</v>
      </c>
    </row>
    <row r="105" ht="15.75" customHeight="1">
      <c r="A105" s="19" t="s">
        <v>142</v>
      </c>
      <c r="B105" s="22" t="s">
        <v>143</v>
      </c>
      <c r="C105" s="22">
        <v>1.0</v>
      </c>
      <c r="D105" s="22">
        <v>4.0</v>
      </c>
      <c r="E105" s="23">
        <f t="shared" ref="E105:H105" si="48">AVERAGE(X5:X8)</f>
        <v>29.26535598</v>
      </c>
      <c r="F105" s="23">
        <f t="shared" si="48"/>
        <v>26.34152098</v>
      </c>
      <c r="G105" s="23">
        <f t="shared" si="48"/>
        <v>40.40080904</v>
      </c>
      <c r="H105" s="23">
        <f t="shared" si="48"/>
        <v>37.58802871</v>
      </c>
      <c r="I105" s="23">
        <f t="shared" ref="I105:J105" si="49">AVERAGE(AG5:AG8)</f>
        <v>3.012916039</v>
      </c>
      <c r="J105" s="23">
        <f t="shared" si="49"/>
        <v>3.384122846</v>
      </c>
    </row>
    <row r="106" ht="15.75" customHeight="1">
      <c r="A106" s="19" t="s">
        <v>144</v>
      </c>
      <c r="B106" s="22" t="s">
        <v>143</v>
      </c>
      <c r="C106" s="22">
        <v>2.0</v>
      </c>
      <c r="D106" s="22">
        <v>5.0</v>
      </c>
      <c r="E106" s="23">
        <f t="shared" ref="E106:H106" si="50">AVERAGE(X9:X12)</f>
        <v>24.15795889</v>
      </c>
      <c r="F106" s="23">
        <f t="shared" si="50"/>
        <v>30.85224572</v>
      </c>
      <c r="G106" s="23">
        <f t="shared" si="50"/>
        <v>47.42815683</v>
      </c>
      <c r="H106" s="23">
        <f t="shared" si="50"/>
        <v>40.96252245</v>
      </c>
      <c r="I106" s="23">
        <f t="shared" ref="I106:J106" si="51">AVERAGE(AG9:AG12)</f>
        <v>3.29198886</v>
      </c>
      <c r="J106" s="23">
        <f t="shared" si="51"/>
        <v>3.182154125</v>
      </c>
    </row>
    <row r="107" ht="15.75" customHeight="1">
      <c r="A107" s="19" t="s">
        <v>145</v>
      </c>
      <c r="B107" s="22" t="s">
        <v>143</v>
      </c>
      <c r="C107" s="22">
        <v>3.0</v>
      </c>
      <c r="D107" s="22">
        <v>6.0</v>
      </c>
      <c r="E107" s="23">
        <f t="shared" ref="E107:H107" si="52">AVERAGE(X17:X20)</f>
        <v>18.44679767</v>
      </c>
      <c r="F107" s="23">
        <f t="shared" si="52"/>
        <v>35.62299359</v>
      </c>
      <c r="G107" s="23">
        <f t="shared" si="52"/>
        <v>54.9242457</v>
      </c>
      <c r="H107" s="23">
        <f t="shared" si="52"/>
        <v>39.98222784</v>
      </c>
      <c r="I107" s="23">
        <f t="shared" ref="I107:J107" si="53">AVERAGE(AG17:AG20)</f>
        <v>4.081135502</v>
      </c>
      <c r="J107" s="23">
        <f t="shared" si="53"/>
        <v>2.235770147</v>
      </c>
    </row>
    <row r="108" ht="15.75" customHeight="1">
      <c r="A108" s="19" t="s">
        <v>146</v>
      </c>
      <c r="B108" s="22" t="s">
        <v>143</v>
      </c>
      <c r="C108" s="22">
        <v>4.0</v>
      </c>
      <c r="D108" s="22">
        <v>7.0</v>
      </c>
      <c r="E108" s="23">
        <f t="shared" ref="E108:H108" si="54">AVERAGE(X25:X28)</f>
        <v>15.93992714</v>
      </c>
      <c r="F108" s="23">
        <f t="shared" si="54"/>
        <v>37.33320891</v>
      </c>
      <c r="G108" s="23">
        <f t="shared" si="54"/>
        <v>59.22096858</v>
      </c>
      <c r="H108" s="23">
        <f t="shared" si="54"/>
        <v>40.58926146</v>
      </c>
      <c r="I108" s="23">
        <f t="shared" ref="I108:J108" si="55">AVERAGE(AG25:AG28)</f>
        <v>4.256756055</v>
      </c>
      <c r="J108" s="23">
        <f t="shared" si="55"/>
        <v>1.791514736</v>
      </c>
    </row>
    <row r="109" ht="15.75" customHeight="1">
      <c r="A109" s="19" t="s">
        <v>147</v>
      </c>
      <c r="B109" s="22" t="s">
        <v>143</v>
      </c>
      <c r="C109" s="22">
        <v>5.0</v>
      </c>
      <c r="D109" s="22">
        <v>8.0</v>
      </c>
      <c r="E109" s="23">
        <f t="shared" ref="E109:H109" si="56">AVERAGE(X37:X40)</f>
        <v>13.31452244</v>
      </c>
      <c r="F109" s="23">
        <f t="shared" si="56"/>
        <v>40.96274921</v>
      </c>
      <c r="G109" s="23">
        <f t="shared" si="56"/>
        <v>63.0093516</v>
      </c>
      <c r="H109" s="23">
        <f t="shared" si="56"/>
        <v>42.49319666</v>
      </c>
      <c r="I109" s="23">
        <f t="shared" ref="I109:J109" si="57">AVERAGE(AG37:AG40)</f>
        <v>3.802119538</v>
      </c>
      <c r="J109" s="23">
        <f t="shared" si="57"/>
        <v>1.635293522</v>
      </c>
    </row>
    <row r="110" ht="15.75" customHeight="1">
      <c r="A110" s="19" t="s">
        <v>148</v>
      </c>
      <c r="B110" s="22" t="s">
        <v>143</v>
      </c>
      <c r="C110" s="22">
        <v>6.0</v>
      </c>
      <c r="D110" s="22">
        <v>9.0</v>
      </c>
      <c r="E110" s="23">
        <f t="shared" ref="E110:H110" si="58">AVERAGE(X49:X52)</f>
        <v>13.44777205</v>
      </c>
      <c r="F110" s="23">
        <f t="shared" si="58"/>
        <v>41.5297933</v>
      </c>
      <c r="G110" s="23">
        <f t="shared" si="58"/>
        <v>63.29436541</v>
      </c>
      <c r="H110" s="23">
        <f t="shared" si="58"/>
        <v>40.89980316</v>
      </c>
      <c r="I110" s="23">
        <f t="shared" ref="I110:J110" si="59">AVERAGE(AG49:AG52)</f>
        <v>4.066169357</v>
      </c>
      <c r="J110" s="23">
        <f t="shared" si="59"/>
        <v>1.620601551</v>
      </c>
    </row>
    <row r="111" ht="15.75" customHeight="1">
      <c r="A111" s="19" t="s">
        <v>149</v>
      </c>
      <c r="B111" s="22" t="s">
        <v>150</v>
      </c>
      <c r="C111" s="22">
        <v>1.0</v>
      </c>
      <c r="D111" s="22">
        <v>4.0</v>
      </c>
      <c r="E111" s="23">
        <f t="shared" ref="E111:H111" si="60">AVERAGE(X13:X16)</f>
        <v>28.72924398</v>
      </c>
      <c r="F111" s="23">
        <f t="shared" si="60"/>
        <v>26.11141456</v>
      </c>
      <c r="G111" s="23">
        <f t="shared" si="60"/>
        <v>39.73157937</v>
      </c>
      <c r="H111" s="23">
        <f t="shared" si="60"/>
        <v>37.39775835</v>
      </c>
      <c r="I111" s="23">
        <f t="shared" ref="I111:J111" si="61">AVERAGE(AG13:AG16)</f>
        <v>3.069791648</v>
      </c>
      <c r="J111" s="23">
        <f t="shared" si="61"/>
        <v>3.375273953</v>
      </c>
    </row>
    <row r="112" ht="15.75" customHeight="1">
      <c r="A112" s="19" t="s">
        <v>151</v>
      </c>
      <c r="B112" s="22" t="s">
        <v>150</v>
      </c>
      <c r="C112" s="22">
        <v>2.0</v>
      </c>
      <c r="D112" s="22">
        <v>5.0</v>
      </c>
      <c r="E112" s="23">
        <f t="shared" ref="E112:H112" si="62">AVERAGE(X21:X24)</f>
        <v>24.94146395</v>
      </c>
      <c r="F112" s="23">
        <f t="shared" si="62"/>
        <v>29.84599262</v>
      </c>
      <c r="G112" s="23">
        <f t="shared" si="62"/>
        <v>46.94104508</v>
      </c>
      <c r="H112" s="23">
        <f t="shared" si="62"/>
        <v>40.42535661</v>
      </c>
      <c r="I112" s="23">
        <f t="shared" ref="I112:J112" si="63">AVERAGE(AG21:AG24)</f>
        <v>2.935341987</v>
      </c>
      <c r="J112" s="23">
        <f t="shared" si="63"/>
        <v>2.638226315</v>
      </c>
    </row>
    <row r="113" ht="15.75" customHeight="1">
      <c r="A113" s="19" t="s">
        <v>152</v>
      </c>
      <c r="B113" s="22" t="s">
        <v>150</v>
      </c>
      <c r="C113" s="22">
        <v>3.0</v>
      </c>
      <c r="D113" s="22">
        <v>6.0</v>
      </c>
      <c r="E113" s="24">
        <f t="shared" ref="E113:H113" si="64">AVERAGE(X33:X36)</f>
        <v>18.6219842</v>
      </c>
      <c r="F113" s="23">
        <f t="shared" si="64"/>
        <v>37.73539313</v>
      </c>
      <c r="G113" s="23">
        <f t="shared" si="64"/>
        <v>54.97262779</v>
      </c>
      <c r="H113" s="23">
        <f t="shared" si="64"/>
        <v>44.43872519</v>
      </c>
      <c r="I113" s="23">
        <f t="shared" ref="I113:J113" si="65">AVERAGE(AG33:AG36)</f>
        <v>3.02191984</v>
      </c>
      <c r="J113" s="23">
        <f t="shared" si="65"/>
        <v>2.041291183</v>
      </c>
    </row>
    <row r="114" ht="15.75" customHeight="1">
      <c r="A114" s="19" t="s">
        <v>153</v>
      </c>
      <c r="B114" s="22" t="s">
        <v>150</v>
      </c>
      <c r="C114" s="22">
        <v>4.0</v>
      </c>
      <c r="D114" s="22">
        <v>7.0</v>
      </c>
      <c r="E114" s="23">
        <f t="shared" ref="E114:H114" si="66">AVERAGE(X45:X48)</f>
        <v>17.49319808</v>
      </c>
      <c r="F114" s="23">
        <f t="shared" si="66"/>
        <v>39.95922656</v>
      </c>
      <c r="G114" s="23">
        <f t="shared" si="66"/>
        <v>58.48374816</v>
      </c>
      <c r="H114" s="23">
        <f t="shared" si="66"/>
        <v>44.79871499</v>
      </c>
      <c r="I114" s="23">
        <f t="shared" ref="I114:J114" si="67">AVERAGE(AG45:AG48)</f>
        <v>3.562210778</v>
      </c>
      <c r="J114" s="23">
        <f t="shared" si="67"/>
        <v>1.58538737</v>
      </c>
    </row>
    <row r="115" ht="15.75" customHeight="1">
      <c r="A115" s="19" t="s">
        <v>154</v>
      </c>
      <c r="B115" s="22" t="s">
        <v>150</v>
      </c>
      <c r="C115" s="22">
        <v>5.0</v>
      </c>
      <c r="D115" s="22">
        <v>8.0</v>
      </c>
      <c r="E115" s="23">
        <f t="shared" ref="E115:H115" si="68">AVERAGE(X57:X60)</f>
        <v>16.47139631</v>
      </c>
      <c r="F115" s="23">
        <f t="shared" si="68"/>
        <v>41.44196135</v>
      </c>
      <c r="G115" s="23">
        <f t="shared" si="68"/>
        <v>63.52573539</v>
      </c>
      <c r="H115" s="23">
        <f t="shared" si="68"/>
        <v>45.33837708</v>
      </c>
      <c r="I115" s="23">
        <f t="shared" ref="I115:J115" si="69">AVERAGE(AG57:AG60)</f>
        <v>4.199734526</v>
      </c>
      <c r="J115" s="23">
        <f t="shared" si="69"/>
        <v>1.717675651</v>
      </c>
    </row>
    <row r="116" ht="15.75" customHeight="1">
      <c r="A116" s="19" t="s">
        <v>155</v>
      </c>
      <c r="B116" s="22" t="s">
        <v>150</v>
      </c>
      <c r="C116" s="22">
        <v>6.0</v>
      </c>
      <c r="D116" s="22">
        <v>9.0</v>
      </c>
      <c r="E116" s="23">
        <f>AVERAGE(X65:X68)</f>
        <v>15.82183293</v>
      </c>
      <c r="F116" s="23">
        <f t="shared" ref="F116:H116" si="70">AVERAGE(Y69:Y72)</f>
        <v>43.24573376</v>
      </c>
      <c r="G116" s="23">
        <f t="shared" si="70"/>
        <v>67.09854512</v>
      </c>
      <c r="H116" s="23">
        <f t="shared" si="70"/>
        <v>40.87910958</v>
      </c>
      <c r="I116" s="23">
        <f t="shared" ref="I116:J116" si="71">AVERAGE(AG69:AG72)</f>
        <v>4.387893181</v>
      </c>
      <c r="J116" s="23">
        <f t="shared" si="71"/>
        <v>1.608849332</v>
      </c>
    </row>
    <row r="117" ht="15.75" customHeight="1">
      <c r="A117" s="19" t="s">
        <v>156</v>
      </c>
      <c r="B117" s="22" t="s">
        <v>157</v>
      </c>
      <c r="C117" s="22">
        <v>1.0</v>
      </c>
      <c r="D117" s="22">
        <v>4.0</v>
      </c>
      <c r="E117" s="23">
        <f t="shared" ref="E117:H117" si="72">AVERAGE(X29:X32)</f>
        <v>25.91418889</v>
      </c>
      <c r="F117" s="23">
        <f t="shared" si="72"/>
        <v>29.29795114</v>
      </c>
      <c r="G117" s="23">
        <f t="shared" si="72"/>
        <v>43.92384532</v>
      </c>
      <c r="H117" s="23">
        <f t="shared" si="72"/>
        <v>41.52872485</v>
      </c>
      <c r="I117" s="23">
        <f t="shared" ref="I117:J117" si="73">AVERAGE(AG29:AG32)</f>
        <v>2.820240299</v>
      </c>
      <c r="J117" s="23">
        <f t="shared" si="73"/>
        <v>3.154551047</v>
      </c>
    </row>
    <row r="118" ht="15.75" customHeight="1">
      <c r="A118" s="19" t="s">
        <v>158</v>
      </c>
      <c r="B118" s="22" t="s">
        <v>157</v>
      </c>
      <c r="C118" s="22">
        <v>2.0</v>
      </c>
      <c r="D118" s="22">
        <v>5.0</v>
      </c>
      <c r="E118" s="23">
        <f t="shared" ref="E118:H118" si="74">AVERAGE(X41:X44)</f>
        <v>22.63988184</v>
      </c>
      <c r="F118" s="23">
        <f t="shared" si="74"/>
        <v>33.57519755</v>
      </c>
      <c r="G118" s="23">
        <f t="shared" si="74"/>
        <v>51.39137159</v>
      </c>
      <c r="H118" s="23">
        <f t="shared" si="74"/>
        <v>43.30836081</v>
      </c>
      <c r="I118" s="23">
        <f t="shared" ref="I118:J118" si="75">AVERAGE(AG41:AG44)</f>
        <v>3.538736433</v>
      </c>
      <c r="J118" s="23">
        <f t="shared" si="75"/>
        <v>2.356217331</v>
      </c>
    </row>
    <row r="119" ht="15.75" customHeight="1">
      <c r="A119" s="19" t="s">
        <v>159</v>
      </c>
      <c r="B119" s="22" t="s">
        <v>157</v>
      </c>
      <c r="C119" s="22">
        <v>3.0</v>
      </c>
      <c r="D119" s="22">
        <v>6.0</v>
      </c>
      <c r="E119" s="23">
        <f t="shared" ref="E119:H119" si="76">AVERAGE(X53:X56)</f>
        <v>19.03669705</v>
      </c>
      <c r="F119" s="23">
        <f t="shared" si="76"/>
        <v>38.76952003</v>
      </c>
      <c r="G119" s="23">
        <f t="shared" si="76"/>
        <v>57.2050705</v>
      </c>
      <c r="H119" s="23">
        <f t="shared" si="76"/>
        <v>42.93915149</v>
      </c>
      <c r="I119" s="23">
        <f t="shared" ref="I119:J119" si="77">AVERAGE(AG53:AG56)</f>
        <v>3.629411246</v>
      </c>
      <c r="J119" s="23">
        <f t="shared" si="77"/>
        <v>1.95351487</v>
      </c>
    </row>
    <row r="120" ht="15.75" customHeight="1">
      <c r="A120" s="19" t="s">
        <v>160</v>
      </c>
      <c r="B120" s="22" t="s">
        <v>157</v>
      </c>
      <c r="C120" s="22">
        <v>4.0</v>
      </c>
      <c r="D120" s="22">
        <v>7.0</v>
      </c>
      <c r="E120" s="23">
        <f t="shared" ref="E120:H120" si="78">AVERAGE(X65:X68)</f>
        <v>15.82183293</v>
      </c>
      <c r="F120" s="23">
        <f t="shared" si="78"/>
        <v>41.31358049</v>
      </c>
      <c r="G120" s="23">
        <f t="shared" si="78"/>
        <v>63.69084734</v>
      </c>
      <c r="H120" s="23">
        <f t="shared" si="78"/>
        <v>42.41758335</v>
      </c>
      <c r="I120" s="23">
        <f t="shared" ref="I120:J120" si="79">AVERAGE(AG65:AG68)</f>
        <v>4.462630826</v>
      </c>
      <c r="J120" s="23">
        <f t="shared" si="79"/>
        <v>1.733585359</v>
      </c>
    </row>
    <row r="121" ht="15.75" customHeight="1">
      <c r="A121" s="19" t="s">
        <v>161</v>
      </c>
      <c r="B121" s="22" t="s">
        <v>157</v>
      </c>
      <c r="C121" s="22">
        <v>5.0</v>
      </c>
      <c r="D121" s="22">
        <v>8.0</v>
      </c>
      <c r="E121" s="23">
        <f t="shared" ref="E121:H121" si="80">AVERAGE(X77:X80)</f>
        <v>14.67878257</v>
      </c>
      <c r="F121" s="23">
        <f t="shared" si="80"/>
        <v>41.72455711</v>
      </c>
      <c r="G121" s="23">
        <f t="shared" si="80"/>
        <v>63.7606347</v>
      </c>
      <c r="H121" s="23">
        <f t="shared" si="80"/>
        <v>41.13659196</v>
      </c>
      <c r="I121" s="23">
        <f t="shared" ref="I121:J121" si="81">AVERAGE(AG77:AG80)</f>
        <v>4.67906881</v>
      </c>
      <c r="J121" s="23">
        <f t="shared" si="81"/>
        <v>1.764637959</v>
      </c>
    </row>
    <row r="122" ht="15.75" customHeight="1">
      <c r="A122" s="19" t="s">
        <v>162</v>
      </c>
      <c r="B122" s="22" t="s">
        <v>157</v>
      </c>
      <c r="C122" s="22">
        <v>6.0</v>
      </c>
      <c r="D122" s="22">
        <v>9.0</v>
      </c>
      <c r="E122" s="23">
        <f t="shared" ref="E122:H122" si="82">AVERAGE(X89:X92)</f>
        <v>12.88641588</v>
      </c>
      <c r="F122" s="23">
        <f t="shared" si="82"/>
        <v>42.57137455</v>
      </c>
      <c r="G122" s="23">
        <f t="shared" si="82"/>
        <v>65.49961356</v>
      </c>
      <c r="H122" s="23">
        <f t="shared" si="82"/>
        <v>40.6088833</v>
      </c>
      <c r="I122" s="23">
        <f t="shared" ref="I122:J122" si="83">AVERAGE(AG89:AG92)</f>
        <v>4.688016221</v>
      </c>
      <c r="J122" s="23">
        <f t="shared" si="83"/>
        <v>1.812567471</v>
      </c>
    </row>
    <row r="123" ht="15.75" customHeight="1">
      <c r="A123" s="19" t="s">
        <v>163</v>
      </c>
      <c r="B123" s="22" t="s">
        <v>164</v>
      </c>
      <c r="C123" s="22">
        <v>1.0</v>
      </c>
      <c r="D123" s="22">
        <v>4.0</v>
      </c>
      <c r="E123" s="23">
        <f t="shared" ref="E123:H123" si="84">AVERAGE(X61:X64)</f>
        <v>27.48564466</v>
      </c>
      <c r="F123" s="23">
        <f t="shared" si="84"/>
        <v>31.2530581</v>
      </c>
      <c r="G123" s="23">
        <f t="shared" si="84"/>
        <v>44.53991163</v>
      </c>
      <c r="H123" s="23">
        <f t="shared" si="84"/>
        <v>38.64815187</v>
      </c>
      <c r="I123" s="23">
        <f t="shared" ref="I123:J123" si="85">AVERAGE(AG61:AG64)</f>
        <v>3.146701656</v>
      </c>
      <c r="J123" s="23">
        <f t="shared" si="85"/>
        <v>2.802932039</v>
      </c>
    </row>
    <row r="124" ht="15.75" customHeight="1">
      <c r="A124" s="19" t="s">
        <v>165</v>
      </c>
      <c r="B124" s="22" t="s">
        <v>164</v>
      </c>
      <c r="C124" s="22">
        <v>2.0</v>
      </c>
      <c r="D124" s="22">
        <v>5.0</v>
      </c>
      <c r="E124" s="23">
        <f t="shared" ref="E124:H124" si="86">AVERAGE(X73:X76)</f>
        <v>22.62546752</v>
      </c>
      <c r="F124" s="23">
        <f t="shared" si="86"/>
        <v>34.94183873</v>
      </c>
      <c r="G124" s="23">
        <f t="shared" si="86"/>
        <v>53.97013062</v>
      </c>
      <c r="H124" s="23">
        <f t="shared" si="86"/>
        <v>40.27467295</v>
      </c>
      <c r="I124" s="23">
        <f t="shared" ref="I124:J124" si="87">AVERAGE(AG73:AG76)</f>
        <v>4.173848314</v>
      </c>
      <c r="J124" s="23">
        <f t="shared" si="87"/>
        <v>2.232871509</v>
      </c>
    </row>
    <row r="125" ht="15.75" customHeight="1">
      <c r="A125" s="19" t="s">
        <v>166</v>
      </c>
      <c r="B125" s="22" t="s">
        <v>164</v>
      </c>
      <c r="C125" s="22">
        <v>3.0</v>
      </c>
      <c r="D125" s="22">
        <v>6.0</v>
      </c>
      <c r="E125" s="23">
        <f t="shared" ref="E125:H125" si="88">AVERAGE(X81:X84)</f>
        <v>16.57611038</v>
      </c>
      <c r="F125" s="23">
        <f t="shared" si="88"/>
        <v>40.32266523</v>
      </c>
      <c r="G125" s="23">
        <f t="shared" si="88"/>
        <v>60.92713555</v>
      </c>
      <c r="H125" s="23">
        <f t="shared" si="88"/>
        <v>43.42537522</v>
      </c>
      <c r="I125" s="23">
        <f t="shared" ref="I125:J125" si="89">AVERAGE(AG81:AG84)</f>
        <v>4.612308399</v>
      </c>
      <c r="J125" s="23">
        <f t="shared" si="89"/>
        <v>1.88980222</v>
      </c>
    </row>
    <row r="126" ht="15.75" customHeight="1">
      <c r="A126" s="19" t="s">
        <v>167</v>
      </c>
      <c r="B126" s="22" t="s">
        <v>164</v>
      </c>
      <c r="C126" s="22">
        <v>4.0</v>
      </c>
      <c r="D126" s="22">
        <v>7.0</v>
      </c>
      <c r="E126" s="23">
        <f t="shared" ref="E126:H126" si="90">AVERAGE(X85:X88)</f>
        <v>13.77804607</v>
      </c>
      <c r="F126" s="23">
        <f t="shared" si="90"/>
        <v>41.23285856</v>
      </c>
      <c r="G126" s="23">
        <f t="shared" si="90"/>
        <v>62.64224389</v>
      </c>
      <c r="H126" s="23">
        <f t="shared" si="90"/>
        <v>41.90868797</v>
      </c>
      <c r="I126" s="23">
        <f t="shared" ref="I126:J126" si="91">AVERAGE(AG85:AG88)</f>
        <v>4.407306686</v>
      </c>
      <c r="J126" s="23">
        <f t="shared" si="91"/>
        <v>1.814283449</v>
      </c>
    </row>
    <row r="127" ht="15.75" customHeight="1">
      <c r="A127" s="19" t="s">
        <v>168</v>
      </c>
      <c r="B127" s="22" t="s">
        <v>164</v>
      </c>
      <c r="C127" s="22">
        <v>5.0</v>
      </c>
      <c r="D127" s="22">
        <v>8.0</v>
      </c>
      <c r="E127" s="23">
        <f t="shared" ref="E127:H127" si="92">AVERAGE(X93:X96)</f>
        <v>13.54843421</v>
      </c>
      <c r="F127" s="23">
        <f t="shared" si="92"/>
        <v>43.60789941</v>
      </c>
      <c r="G127" s="23">
        <f t="shared" si="92"/>
        <v>65.98772947</v>
      </c>
      <c r="H127" s="23">
        <f t="shared" si="92"/>
        <v>41.66404453</v>
      </c>
      <c r="I127" s="23">
        <f t="shared" ref="I127:J127" si="93">AVERAGE(AG93:AG96)</f>
        <v>4.994776811</v>
      </c>
      <c r="J127" s="23">
        <f t="shared" si="93"/>
        <v>1.780019168</v>
      </c>
    </row>
    <row r="128" ht="15.75" customHeight="1">
      <c r="A128" s="19" t="s">
        <v>169</v>
      </c>
      <c r="B128" s="22" t="s">
        <v>164</v>
      </c>
      <c r="C128" s="22">
        <v>6.0</v>
      </c>
      <c r="D128" s="22">
        <v>9.0</v>
      </c>
      <c r="E128" s="23">
        <f t="shared" ref="E128:H128" si="94">AVERAGE(X97:X100)</f>
        <v>13.08352399</v>
      </c>
      <c r="F128" s="23">
        <f t="shared" si="94"/>
        <v>41.57457631</v>
      </c>
      <c r="G128" s="23">
        <f t="shared" si="94"/>
        <v>66.30560894</v>
      </c>
      <c r="H128" s="23">
        <f t="shared" si="94"/>
        <v>41.0150129</v>
      </c>
      <c r="I128" s="23">
        <f t="shared" ref="I128:J128" si="95">AVERAGE(AG97:AG100)</f>
        <v>4.448979124</v>
      </c>
      <c r="J128" s="23">
        <f t="shared" si="95"/>
        <v>2.018731317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2" max="2" width="10.89"/>
    <col customWidth="1" min="3" max="3" width="8.67"/>
    <col customWidth="1" min="4" max="4" width="9.56"/>
    <col customWidth="1" min="5" max="5" width="5.11"/>
    <col customWidth="1" min="6" max="8" width="5.22"/>
    <col customWidth="1" min="9" max="9" width="4.33"/>
    <col customWidth="1" min="10" max="10" width="4.22"/>
  </cols>
  <sheetData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>
      <c r="A7" s="25"/>
      <c r="B7" s="26" t="s">
        <v>137</v>
      </c>
      <c r="C7" s="26" t="s">
        <v>138</v>
      </c>
      <c r="D7" s="26" t="s">
        <v>170</v>
      </c>
      <c r="E7" s="26" t="s">
        <v>171</v>
      </c>
      <c r="F7" s="26" t="s">
        <v>172</v>
      </c>
      <c r="G7" s="26" t="s">
        <v>173</v>
      </c>
      <c r="H7" s="26" t="s">
        <v>14</v>
      </c>
      <c r="I7" s="26" t="s">
        <v>174</v>
      </c>
      <c r="J7" s="26" t="s">
        <v>175</v>
      </c>
      <c r="K7" s="25"/>
    </row>
    <row r="8">
      <c r="A8" s="27" t="s">
        <v>142</v>
      </c>
      <c r="B8" s="28" t="s">
        <v>143</v>
      </c>
      <c r="C8" s="28">
        <v>1.0</v>
      </c>
      <c r="D8" s="28">
        <v>4.0</v>
      </c>
      <c r="E8" s="25">
        <f>ROUND(29.2653559807364,3)</f>
        <v>29.265</v>
      </c>
      <c r="F8" s="25">
        <v>26.341520975643856</v>
      </c>
      <c r="G8" s="25">
        <v>40.40080904480109</v>
      </c>
      <c r="H8" s="25">
        <v>37.588028713555175</v>
      </c>
      <c r="I8" s="25">
        <v>3.012916039359511</v>
      </c>
      <c r="J8" s="25">
        <v>3.384122846350599</v>
      </c>
      <c r="K8" s="25"/>
    </row>
    <row r="9">
      <c r="A9" s="27" t="s">
        <v>144</v>
      </c>
      <c r="B9" s="28" t="s">
        <v>143</v>
      </c>
      <c r="C9" s="28">
        <v>2.0</v>
      </c>
      <c r="D9" s="28">
        <v>5.0</v>
      </c>
      <c r="E9" s="25">
        <f>ROUND(24.1579588864637,3)</f>
        <v>24.158</v>
      </c>
      <c r="F9" s="25">
        <v>30.852245715081956</v>
      </c>
      <c r="G9" s="25">
        <v>47.428156832478805</v>
      </c>
      <c r="H9" s="25">
        <v>40.962522449683426</v>
      </c>
      <c r="I9" s="25">
        <v>3.291988859941823</v>
      </c>
      <c r="J9" s="25">
        <v>3.1821541253616954</v>
      </c>
      <c r="K9" s="25"/>
    </row>
    <row r="10">
      <c r="A10" s="27" t="s">
        <v>145</v>
      </c>
      <c r="B10" s="28" t="s">
        <v>143</v>
      </c>
      <c r="C10" s="28">
        <v>3.0</v>
      </c>
      <c r="D10" s="28">
        <v>6.0</v>
      </c>
      <c r="E10" s="25">
        <f>Round(18.4467976663516,3)</f>
        <v>18.447</v>
      </c>
      <c r="F10" s="25">
        <v>35.62299358792624</v>
      </c>
      <c r="G10" s="25">
        <v>54.92424569503925</v>
      </c>
      <c r="H10" s="25">
        <v>39.98222783657658</v>
      </c>
      <c r="I10" s="25">
        <v>4.08113550168258</v>
      </c>
      <c r="J10" s="25">
        <v>2.2357701470574933</v>
      </c>
      <c r="K10" s="25"/>
    </row>
    <row r="11">
      <c r="A11" s="27" t="s">
        <v>146</v>
      </c>
      <c r="B11" s="28" t="s">
        <v>143</v>
      </c>
      <c r="C11" s="28">
        <v>4.0</v>
      </c>
      <c r="D11" s="28">
        <v>7.0</v>
      </c>
      <c r="E11" s="25">
        <v>15.93992714496746</v>
      </c>
      <c r="F11" s="25">
        <v>37.333208912673</v>
      </c>
      <c r="G11" s="25">
        <v>59.22096858042258</v>
      </c>
      <c r="H11" s="25">
        <v>40.5892614643733</v>
      </c>
      <c r="I11" s="25">
        <v>4.256756055422672</v>
      </c>
      <c r="J11" s="25">
        <v>1.7915147355891003</v>
      </c>
      <c r="K11" s="25"/>
    </row>
    <row r="12">
      <c r="A12" s="27" t="s">
        <v>147</v>
      </c>
      <c r="B12" s="28" t="s">
        <v>143</v>
      </c>
      <c r="C12" s="28">
        <v>5.0</v>
      </c>
      <c r="D12" s="28">
        <v>8.0</v>
      </c>
      <c r="E12" s="25">
        <v>13.314522436815647</v>
      </c>
      <c r="F12" s="25">
        <v>40.96274920741257</v>
      </c>
      <c r="G12" s="25">
        <v>63.0093515951865</v>
      </c>
      <c r="H12" s="25">
        <v>42.49319666067149</v>
      </c>
      <c r="I12" s="25">
        <v>3.8021195383517643</v>
      </c>
      <c r="J12" s="25">
        <v>1.6352935220042808</v>
      </c>
      <c r="K12" s="25"/>
    </row>
    <row r="13">
      <c r="A13" s="27" t="s">
        <v>148</v>
      </c>
      <c r="B13" s="28" t="s">
        <v>143</v>
      </c>
      <c r="C13" s="28">
        <v>6.0</v>
      </c>
      <c r="D13" s="28">
        <v>9.0</v>
      </c>
      <c r="E13" s="25">
        <v>13.447772045519347</v>
      </c>
      <c r="F13" s="25">
        <v>41.529793299593095</v>
      </c>
      <c r="G13" s="25">
        <v>63.294365407344884</v>
      </c>
      <c r="H13" s="25">
        <v>40.89980315523389</v>
      </c>
      <c r="I13" s="25">
        <v>4.066169356923295</v>
      </c>
      <c r="J13" s="25">
        <v>1.6206015511294005</v>
      </c>
      <c r="K13" s="25"/>
    </row>
    <row r="14">
      <c r="A14" s="27" t="s">
        <v>149</v>
      </c>
      <c r="B14" s="28" t="s">
        <v>150</v>
      </c>
      <c r="C14" s="28">
        <v>1.0</v>
      </c>
      <c r="D14" s="28">
        <v>4.0</v>
      </c>
      <c r="E14" s="25">
        <v>28.72924397831985</v>
      </c>
      <c r="F14" s="25">
        <v>26.111414556331134</v>
      </c>
      <c r="G14" s="25">
        <v>39.731579367280176</v>
      </c>
      <c r="H14" s="25">
        <v>37.39775834787769</v>
      </c>
      <c r="I14" s="25">
        <v>3.069791648246949</v>
      </c>
      <c r="J14" s="25">
        <v>3.3752739529153883</v>
      </c>
      <c r="K14" s="25"/>
    </row>
    <row r="15">
      <c r="A15" s="27" t="s">
        <v>151</v>
      </c>
      <c r="B15" s="28" t="s">
        <v>150</v>
      </c>
      <c r="C15" s="28">
        <v>2.0</v>
      </c>
      <c r="D15" s="28">
        <v>5.0</v>
      </c>
      <c r="E15" s="25">
        <v>24.941463948514226</v>
      </c>
      <c r="F15" s="25">
        <v>29.845992619494616</v>
      </c>
      <c r="G15" s="25">
        <v>46.9410450755419</v>
      </c>
      <c r="H15" s="25">
        <v>40.42535661112932</v>
      </c>
      <c r="I15" s="25">
        <v>2.9353419865472294</v>
      </c>
      <c r="J15" s="25">
        <v>2.6382263148399083</v>
      </c>
      <c r="K15" s="25"/>
    </row>
    <row r="16">
      <c r="A16" s="27" t="s">
        <v>152</v>
      </c>
      <c r="B16" s="28" t="s">
        <v>150</v>
      </c>
      <c r="C16" s="28">
        <v>3.0</v>
      </c>
      <c r="D16" s="28">
        <v>6.0</v>
      </c>
      <c r="E16" s="25">
        <v>18.621984200615515</v>
      </c>
      <c r="F16" s="25">
        <v>37.735393125057165</v>
      </c>
      <c r="G16" s="25">
        <v>54.97262779215892</v>
      </c>
      <c r="H16" s="25">
        <v>44.43872518751463</v>
      </c>
      <c r="I16" s="25">
        <v>3.0219198402857375</v>
      </c>
      <c r="J16" s="25">
        <v>2.0412911827317046</v>
      </c>
      <c r="K16" s="25"/>
    </row>
    <row r="17">
      <c r="A17" s="27" t="s">
        <v>153</v>
      </c>
      <c r="B17" s="28" t="s">
        <v>150</v>
      </c>
      <c r="C17" s="28">
        <v>4.0</v>
      </c>
      <c r="D17" s="28">
        <v>7.0</v>
      </c>
      <c r="E17" s="25">
        <v>17.493198083021465</v>
      </c>
      <c r="F17" s="25">
        <v>39.95922656122577</v>
      </c>
      <c r="G17" s="25">
        <v>58.48374815527504</v>
      </c>
      <c r="H17" s="25">
        <v>44.798714987792316</v>
      </c>
      <c r="I17" s="25">
        <v>3.5622107775348084</v>
      </c>
      <c r="J17" s="25">
        <v>1.585387369902644</v>
      </c>
      <c r="K17" s="25"/>
    </row>
    <row r="18">
      <c r="A18" s="27" t="s">
        <v>154</v>
      </c>
      <c r="B18" s="28" t="s">
        <v>150</v>
      </c>
      <c r="C18" s="28">
        <v>5.0</v>
      </c>
      <c r="D18" s="28">
        <v>8.0</v>
      </c>
      <c r="E18" s="25">
        <v>16.471396308173368</v>
      </c>
      <c r="F18" s="25">
        <v>41.44196134829593</v>
      </c>
      <c r="G18" s="25">
        <v>63.525735385920875</v>
      </c>
      <c r="H18" s="25">
        <v>45.33837708173816</v>
      </c>
      <c r="I18" s="25">
        <v>4.199734526488917</v>
      </c>
      <c r="J18" s="25">
        <v>1.7176756510894262</v>
      </c>
      <c r="K18" s="25"/>
    </row>
    <row r="19">
      <c r="A19" s="27" t="s">
        <v>155</v>
      </c>
      <c r="B19" s="28" t="s">
        <v>150</v>
      </c>
      <c r="C19" s="28">
        <v>6.0</v>
      </c>
      <c r="D19" s="28">
        <v>9.0</v>
      </c>
      <c r="E19" s="25">
        <v>15.821832933323682</v>
      </c>
      <c r="F19" s="25">
        <v>43.245733758044636</v>
      </c>
      <c r="G19" s="25">
        <v>67.09854511934356</v>
      </c>
      <c r="H19" s="25">
        <v>40.87910958437269</v>
      </c>
      <c r="I19" s="25">
        <v>4.38789318073896</v>
      </c>
      <c r="J19" s="25">
        <v>1.6088493318355983</v>
      </c>
      <c r="K19" s="25"/>
    </row>
    <row r="20">
      <c r="A20" s="27" t="s">
        <v>156</v>
      </c>
      <c r="B20" s="28" t="s">
        <v>157</v>
      </c>
      <c r="C20" s="28">
        <v>1.0</v>
      </c>
      <c r="D20" s="28">
        <v>4.0</v>
      </c>
      <c r="E20" s="25">
        <v>25.914188893193028</v>
      </c>
      <c r="F20" s="25">
        <v>29.297951139110694</v>
      </c>
      <c r="G20" s="25">
        <v>43.92384532169499</v>
      </c>
      <c r="H20" s="25">
        <v>41.528724854467676</v>
      </c>
      <c r="I20" s="25">
        <v>2.8202402986901505</v>
      </c>
      <c r="J20" s="25">
        <v>3.1545510474780247</v>
      </c>
      <c r="K20" s="25"/>
    </row>
    <row r="21">
      <c r="A21" s="27" t="s">
        <v>158</v>
      </c>
      <c r="B21" s="28" t="s">
        <v>157</v>
      </c>
      <c r="C21" s="28">
        <v>2.0</v>
      </c>
      <c r="D21" s="28">
        <v>5.0</v>
      </c>
      <c r="E21" s="25">
        <v>22.639881842511404</v>
      </c>
      <c r="F21" s="25">
        <v>33.57519754615281</v>
      </c>
      <c r="G21" s="25">
        <v>51.39137159436365</v>
      </c>
      <c r="H21" s="25">
        <v>43.30836080603905</v>
      </c>
      <c r="I21" s="25">
        <v>3.538736433074611</v>
      </c>
      <c r="J21" s="25">
        <v>2.3562173312066377</v>
      </c>
      <c r="K21" s="25"/>
    </row>
    <row r="22">
      <c r="A22" s="27" t="s">
        <v>159</v>
      </c>
      <c r="B22" s="28" t="s">
        <v>157</v>
      </c>
      <c r="C22" s="28">
        <v>3.0</v>
      </c>
      <c r="D22" s="28">
        <v>6.0</v>
      </c>
      <c r="E22" s="25">
        <v>19.036697049909407</v>
      </c>
      <c r="F22" s="25">
        <v>38.7695200296758</v>
      </c>
      <c r="G22" s="25">
        <v>57.20507049661904</v>
      </c>
      <c r="H22" s="25">
        <v>42.939151490883845</v>
      </c>
      <c r="I22" s="25">
        <v>3.6294112464562556</v>
      </c>
      <c r="J22" s="25">
        <v>1.9535148695878788</v>
      </c>
      <c r="K22" s="25"/>
    </row>
    <row r="23">
      <c r="A23" s="27" t="s">
        <v>160</v>
      </c>
      <c r="B23" s="28" t="s">
        <v>157</v>
      </c>
      <c r="C23" s="28">
        <v>4.0</v>
      </c>
      <c r="D23" s="28">
        <v>7.0</v>
      </c>
      <c r="E23" s="25">
        <v>15.821832933323682</v>
      </c>
      <c r="F23" s="25">
        <v>41.31358049384025</v>
      </c>
      <c r="G23" s="25">
        <v>63.690847341824664</v>
      </c>
      <c r="H23" s="25">
        <v>42.41758335103655</v>
      </c>
      <c r="I23" s="25">
        <v>4.462630826406591</v>
      </c>
      <c r="J23" s="25">
        <v>1.7335853587734216</v>
      </c>
      <c r="K23" s="25"/>
    </row>
    <row r="24">
      <c r="A24" s="27" t="s">
        <v>161</v>
      </c>
      <c r="B24" s="28" t="s">
        <v>157</v>
      </c>
      <c r="C24" s="28">
        <v>5.0</v>
      </c>
      <c r="D24" s="28">
        <v>8.0</v>
      </c>
      <c r="E24" s="25">
        <v>14.678782574541454</v>
      </c>
      <c r="F24" s="25">
        <v>41.7245571052712</v>
      </c>
      <c r="G24" s="25">
        <v>63.760634699977885</v>
      </c>
      <c r="H24" s="25">
        <v>41.136591955973124</v>
      </c>
      <c r="I24" s="25">
        <v>4.679068810265306</v>
      </c>
      <c r="J24" s="25">
        <v>1.7646379589238024</v>
      </c>
      <c r="K24" s="25"/>
    </row>
    <row r="25">
      <c r="A25" s="27" t="s">
        <v>162</v>
      </c>
      <c r="B25" s="28" t="s">
        <v>157</v>
      </c>
      <c r="C25" s="28">
        <v>6.0</v>
      </c>
      <c r="D25" s="28">
        <v>9.0</v>
      </c>
      <c r="E25" s="25">
        <v>12.886415877770048</v>
      </c>
      <c r="F25" s="25">
        <v>42.571374545167934</v>
      </c>
      <c r="G25" s="25">
        <v>65.49961356450093</v>
      </c>
      <c r="H25" s="25">
        <v>40.60888330352897</v>
      </c>
      <c r="I25" s="25">
        <v>4.688016221183382</v>
      </c>
      <c r="J25" s="25">
        <v>1.8125674707486223</v>
      </c>
      <c r="K25" s="25"/>
    </row>
    <row r="26">
      <c r="A26" s="27" t="s">
        <v>163</v>
      </c>
      <c r="B26" s="28" t="s">
        <v>164</v>
      </c>
      <c r="C26" s="28">
        <v>1.0</v>
      </c>
      <c r="D26" s="28">
        <v>4.0</v>
      </c>
      <c r="E26" s="25">
        <v>27.4856446602552</v>
      </c>
      <c r="F26" s="25">
        <v>31.253058097914252</v>
      </c>
      <c r="G26" s="25">
        <v>44.53991162588949</v>
      </c>
      <c r="H26" s="25">
        <v>38.64815187481665</v>
      </c>
      <c r="I26" s="25">
        <v>3.1467016555469662</v>
      </c>
      <c r="J26" s="25">
        <v>2.8029320389584322</v>
      </c>
      <c r="K26" s="25"/>
    </row>
    <row r="27">
      <c r="A27" s="27" t="s">
        <v>165</v>
      </c>
      <c r="B27" s="28" t="s">
        <v>164</v>
      </c>
      <c r="C27" s="28">
        <v>2.0</v>
      </c>
      <c r="D27" s="28">
        <v>5.0</v>
      </c>
      <c r="E27" s="25">
        <v>22.625467515957467</v>
      </c>
      <c r="F27" s="25">
        <v>34.94183872959324</v>
      </c>
      <c r="G27" s="25">
        <v>53.970130617812515</v>
      </c>
      <c r="H27" s="25">
        <v>40.27467295417337</v>
      </c>
      <c r="I27" s="25">
        <v>4.173848314232839</v>
      </c>
      <c r="J27" s="25">
        <v>2.2328715086695876</v>
      </c>
      <c r="K27" s="25"/>
    </row>
    <row r="28">
      <c r="A28" s="27" t="s">
        <v>166</v>
      </c>
      <c r="B28" s="28" t="s">
        <v>164</v>
      </c>
      <c r="C28" s="28">
        <v>3.0</v>
      </c>
      <c r="D28" s="28">
        <v>6.0</v>
      </c>
      <c r="E28" s="25">
        <v>16.576110384027167</v>
      </c>
      <c r="F28" s="25">
        <v>40.32266522695484</v>
      </c>
      <c r="G28" s="25">
        <v>60.92713554575681</v>
      </c>
      <c r="H28" s="25">
        <v>43.42537521978562</v>
      </c>
      <c r="I28" s="25">
        <v>4.61230839850114</v>
      </c>
      <c r="J28" s="25">
        <v>1.8898022201245528</v>
      </c>
      <c r="K28" s="25"/>
    </row>
    <row r="29">
      <c r="A29" s="27" t="s">
        <v>167</v>
      </c>
      <c r="B29" s="28" t="s">
        <v>164</v>
      </c>
      <c r="C29" s="28">
        <v>4.0</v>
      </c>
      <c r="D29" s="28">
        <v>7.0</v>
      </c>
      <c r="E29" s="25">
        <v>13.778046071198121</v>
      </c>
      <c r="F29" s="25">
        <v>41.23285855880164</v>
      </c>
      <c r="G29" s="25">
        <v>62.64224388593153</v>
      </c>
      <c r="H29" s="25">
        <v>41.90868797480793</v>
      </c>
      <c r="I29" s="25">
        <v>4.407306686494382</v>
      </c>
      <c r="J29" s="25">
        <v>1.814283449457629</v>
      </c>
      <c r="K29" s="25"/>
    </row>
    <row r="30">
      <c r="A30" s="27" t="s">
        <v>168</v>
      </c>
      <c r="B30" s="28" t="s">
        <v>164</v>
      </c>
      <c r="C30" s="28">
        <v>5.0</v>
      </c>
      <c r="D30" s="28">
        <v>8.0</v>
      </c>
      <c r="E30" s="25">
        <v>13.548434208086599</v>
      </c>
      <c r="F30" s="25">
        <v>43.60789941217316</v>
      </c>
      <c r="G30" s="25">
        <v>65.98772947424389</v>
      </c>
      <c r="H30" s="25">
        <v>41.664044534489875</v>
      </c>
      <c r="I30" s="25">
        <v>4.99477681096786</v>
      </c>
      <c r="J30" s="25">
        <v>1.7800191681110467</v>
      </c>
      <c r="K30" s="25"/>
    </row>
    <row r="31">
      <c r="A31" s="27" t="s">
        <v>169</v>
      </c>
      <c r="B31" s="28" t="s">
        <v>164</v>
      </c>
      <c r="C31" s="28">
        <v>6.0</v>
      </c>
      <c r="D31" s="28">
        <v>9.0</v>
      </c>
      <c r="E31" s="25">
        <v>13.083523994538826</v>
      </c>
      <c r="F31" s="25">
        <v>41.574576314815765</v>
      </c>
      <c r="G31" s="25">
        <v>66.30560894127927</v>
      </c>
      <c r="H31" s="25">
        <v>41.015012895570386</v>
      </c>
      <c r="I31" s="25">
        <v>4.448979124339257</v>
      </c>
      <c r="J31" s="25">
        <v>2.0187313170171914</v>
      </c>
      <c r="K31" s="25"/>
    </row>
    <row r="3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6">
      <c r="D6" s="25"/>
      <c r="E6" s="25"/>
      <c r="F6" s="25"/>
      <c r="G6" s="25"/>
      <c r="H6" s="25"/>
      <c r="I6" s="25"/>
      <c r="J6" s="25"/>
    </row>
    <row r="7">
      <c r="D7" s="25"/>
      <c r="E7" s="29" t="s">
        <v>4</v>
      </c>
      <c r="F7" s="30" t="s">
        <v>176</v>
      </c>
      <c r="G7" s="30" t="s">
        <v>177</v>
      </c>
      <c r="H7" s="31" t="s">
        <v>32</v>
      </c>
      <c r="I7" s="31" t="s">
        <v>33</v>
      </c>
      <c r="J7" s="31" t="s">
        <v>34</v>
      </c>
    </row>
    <row r="8">
      <c r="D8" s="32" t="s">
        <v>178</v>
      </c>
      <c r="E8" s="33" t="s">
        <v>143</v>
      </c>
      <c r="F8" s="25">
        <v>1.0</v>
      </c>
      <c r="G8" s="25">
        <f t="shared" ref="G8:G31" si="1">F8+3</f>
        <v>4</v>
      </c>
      <c r="H8" s="25">
        <v>129.53283567328523</v>
      </c>
      <c r="I8" s="25">
        <v>303.49759566799247</v>
      </c>
      <c r="J8" s="25">
        <v>152.22921978172207</v>
      </c>
    </row>
    <row r="9">
      <c r="D9" s="32" t="s">
        <v>179</v>
      </c>
      <c r="E9" s="33" t="s">
        <v>143</v>
      </c>
      <c r="F9" s="25">
        <v>2.0</v>
      </c>
      <c r="G9" s="25">
        <f t="shared" si="1"/>
        <v>5</v>
      </c>
      <c r="H9" s="25">
        <v>122.41532141210217</v>
      </c>
      <c r="I9" s="25">
        <v>252.27198737154993</v>
      </c>
      <c r="J9" s="25">
        <v>126.81667946194602</v>
      </c>
    </row>
    <row r="10">
      <c r="D10" s="32" t="s">
        <v>149</v>
      </c>
      <c r="E10" s="33" t="s">
        <v>180</v>
      </c>
      <c r="F10" s="25">
        <v>1.0</v>
      </c>
      <c r="G10" s="25">
        <f t="shared" si="1"/>
        <v>4</v>
      </c>
      <c r="H10" s="25">
        <v>130.28293310502062</v>
      </c>
      <c r="I10" s="25">
        <v>313.70801464201674</v>
      </c>
      <c r="J10" s="25">
        <v>156.36092654099747</v>
      </c>
    </row>
    <row r="11">
      <c r="D11" s="32" t="s">
        <v>145</v>
      </c>
      <c r="E11" s="33" t="s">
        <v>143</v>
      </c>
      <c r="F11" s="25">
        <v>3.0</v>
      </c>
      <c r="G11" s="25">
        <f t="shared" si="1"/>
        <v>6</v>
      </c>
      <c r="H11" s="25">
        <v>103.99732206736739</v>
      </c>
      <c r="I11" s="25">
        <v>184.80772681619882</v>
      </c>
      <c r="J11" s="25">
        <v>103.06654084784608</v>
      </c>
    </row>
    <row r="12">
      <c r="D12" s="32" t="s">
        <v>151</v>
      </c>
      <c r="E12" s="33" t="s">
        <v>180</v>
      </c>
      <c r="F12" s="25">
        <v>2.0</v>
      </c>
      <c r="G12" s="25">
        <f t="shared" si="1"/>
        <v>5</v>
      </c>
      <c r="H12" s="25">
        <v>118.3830793361071</v>
      </c>
      <c r="I12" s="25">
        <v>243.0100857921472</v>
      </c>
      <c r="J12" s="25">
        <v>127.64669274986298</v>
      </c>
    </row>
    <row r="13">
      <c r="D13" s="32" t="s">
        <v>146</v>
      </c>
      <c r="E13" s="33" t="s">
        <v>143</v>
      </c>
      <c r="F13" s="25">
        <v>4.0</v>
      </c>
      <c r="G13" s="25">
        <f t="shared" si="1"/>
        <v>7</v>
      </c>
      <c r="H13" s="25">
        <v>96.8563239342545</v>
      </c>
      <c r="I13" s="25">
        <v>161.30487677812408</v>
      </c>
      <c r="J13" s="25">
        <v>94.53086332266682</v>
      </c>
    </row>
    <row r="14">
      <c r="D14" s="32" t="s">
        <v>156</v>
      </c>
      <c r="E14" s="33" t="s">
        <v>157</v>
      </c>
      <c r="F14" s="25">
        <v>1.0</v>
      </c>
      <c r="G14" s="25">
        <f t="shared" si="1"/>
        <v>4</v>
      </c>
      <c r="H14" s="25">
        <v>126.16674934971044</v>
      </c>
      <c r="I14" s="25">
        <v>279.61229294507245</v>
      </c>
      <c r="J14" s="25">
        <v>139.74165126241104</v>
      </c>
    </row>
    <row r="15">
      <c r="D15" s="32" t="s">
        <v>152</v>
      </c>
      <c r="E15" s="33" t="s">
        <v>180</v>
      </c>
      <c r="F15" s="25">
        <v>3.0</v>
      </c>
      <c r="G15" s="25">
        <f t="shared" si="1"/>
        <v>6</v>
      </c>
      <c r="H15" s="25">
        <v>104.65167278671747</v>
      </c>
      <c r="I15" s="25">
        <v>188.59735995460977</v>
      </c>
      <c r="J15" s="25">
        <v>103.38711702597351</v>
      </c>
    </row>
    <row r="16">
      <c r="D16" s="32" t="s">
        <v>147</v>
      </c>
      <c r="E16" s="33" t="s">
        <v>143</v>
      </c>
      <c r="F16" s="25">
        <v>5.0</v>
      </c>
      <c r="G16" s="25">
        <f t="shared" si="1"/>
        <v>8</v>
      </c>
      <c r="H16" s="25">
        <v>86.62869689726544</v>
      </c>
      <c r="I16" s="25">
        <v>132.76847662636584</v>
      </c>
      <c r="J16" s="25">
        <v>81.90619768498038</v>
      </c>
    </row>
    <row r="17">
      <c r="D17" s="32" t="s">
        <v>158</v>
      </c>
      <c r="E17" s="33" t="s">
        <v>157</v>
      </c>
      <c r="F17" s="25">
        <v>2.0</v>
      </c>
      <c r="G17" s="25">
        <f t="shared" si="1"/>
        <v>5</v>
      </c>
      <c r="H17" s="25">
        <v>115.04475507570876</v>
      </c>
      <c r="I17" s="25">
        <v>223.99916369971993</v>
      </c>
      <c r="J17" s="25">
        <v>115.95128993509098</v>
      </c>
    </row>
    <row r="18">
      <c r="D18" s="32" t="s">
        <v>153</v>
      </c>
      <c r="E18" s="33" t="s">
        <v>180</v>
      </c>
      <c r="F18" s="25">
        <v>4.0</v>
      </c>
      <c r="G18" s="25">
        <f t="shared" si="1"/>
        <v>7</v>
      </c>
      <c r="H18" s="25">
        <v>95.4139221833691</v>
      </c>
      <c r="I18" s="25">
        <v>153.01325493606308</v>
      </c>
      <c r="J18" s="25">
        <v>87.74821112274387</v>
      </c>
    </row>
    <row r="19">
      <c r="D19" s="32" t="s">
        <v>148</v>
      </c>
      <c r="E19" s="33" t="s">
        <v>143</v>
      </c>
      <c r="F19" s="25">
        <v>6.0</v>
      </c>
      <c r="G19" s="25">
        <f t="shared" si="1"/>
        <v>9</v>
      </c>
      <c r="H19" s="25">
        <v>88.90839712706318</v>
      </c>
      <c r="I19" s="25">
        <v>139.88678404418025</v>
      </c>
      <c r="J19" s="25">
        <v>85.15562634820192</v>
      </c>
    </row>
    <row r="20">
      <c r="D20" s="32" t="s">
        <v>159</v>
      </c>
      <c r="E20" s="33" t="s">
        <v>157</v>
      </c>
      <c r="F20" s="25">
        <v>3.0</v>
      </c>
      <c r="G20" s="25">
        <f t="shared" si="1"/>
        <v>6</v>
      </c>
      <c r="H20" s="25">
        <v>102.57288561763994</v>
      </c>
      <c r="I20" s="25">
        <v>174.04012438597323</v>
      </c>
      <c r="J20" s="25">
        <v>95.97524968256677</v>
      </c>
    </row>
    <row r="21">
      <c r="D21" s="32" t="s">
        <v>154</v>
      </c>
      <c r="E21" s="33" t="s">
        <v>180</v>
      </c>
      <c r="F21" s="25">
        <v>5.0</v>
      </c>
      <c r="G21" s="25">
        <f t="shared" si="1"/>
        <v>8</v>
      </c>
      <c r="H21" s="25">
        <v>95.56573656784691</v>
      </c>
      <c r="I21" s="25">
        <v>146.5033884564405</v>
      </c>
      <c r="J21" s="25">
        <v>84.75078168462156</v>
      </c>
    </row>
    <row r="22">
      <c r="D22" s="32" t="s">
        <v>163</v>
      </c>
      <c r="E22" s="33" t="s">
        <v>164</v>
      </c>
      <c r="F22" s="25">
        <v>1.0</v>
      </c>
      <c r="G22" s="25">
        <f t="shared" si="1"/>
        <v>4</v>
      </c>
      <c r="H22" s="25">
        <v>123.41309039651911</v>
      </c>
      <c r="I22" s="25">
        <v>262.06806234972817</v>
      </c>
      <c r="J22" s="25">
        <v>130.52973984645348</v>
      </c>
    </row>
    <row r="23">
      <c r="D23" s="32" t="s">
        <v>160</v>
      </c>
      <c r="E23" s="33" t="s">
        <v>157</v>
      </c>
      <c r="F23" s="25">
        <v>4.0</v>
      </c>
      <c r="G23" s="25">
        <f t="shared" si="1"/>
        <v>7</v>
      </c>
      <c r="H23" s="25">
        <v>91.23977347408899</v>
      </c>
      <c r="I23" s="25">
        <v>137.67886228137723</v>
      </c>
      <c r="J23" s="25">
        <v>81.71710671534424</v>
      </c>
    </row>
    <row r="24">
      <c r="D24" s="32" t="s">
        <v>155</v>
      </c>
      <c r="E24" s="33" t="s">
        <v>180</v>
      </c>
      <c r="F24" s="25">
        <v>6.0</v>
      </c>
      <c r="G24" s="25">
        <f t="shared" si="1"/>
        <v>9</v>
      </c>
      <c r="H24" s="25">
        <v>87.61609957111736</v>
      </c>
      <c r="I24" s="25">
        <v>129.83377340859636</v>
      </c>
      <c r="J24" s="25">
        <v>78.40509827456256</v>
      </c>
    </row>
    <row r="25">
      <c r="D25" s="32" t="s">
        <v>181</v>
      </c>
      <c r="E25" s="33" t="s">
        <v>164</v>
      </c>
      <c r="F25" s="25">
        <v>2.0</v>
      </c>
      <c r="G25" s="25">
        <f t="shared" si="1"/>
        <v>5</v>
      </c>
      <c r="H25" s="25">
        <v>109.20088579852317</v>
      </c>
      <c r="I25" s="25">
        <v>196.25111525669678</v>
      </c>
      <c r="J25" s="25">
        <v>105.2450013803332</v>
      </c>
    </row>
    <row r="26">
      <c r="D26" s="32" t="s">
        <v>161</v>
      </c>
      <c r="E26" s="33" t="s">
        <v>157</v>
      </c>
      <c r="F26" s="25">
        <v>5.0</v>
      </c>
      <c r="G26" s="25">
        <f t="shared" si="1"/>
        <v>8</v>
      </c>
      <c r="H26" s="25">
        <v>89.06384627208703</v>
      </c>
      <c r="I26" s="25">
        <v>135.25347227761898</v>
      </c>
      <c r="J26" s="25">
        <v>81.76541704358647</v>
      </c>
    </row>
    <row r="27">
      <c r="D27" s="32" t="s">
        <v>166</v>
      </c>
      <c r="E27" s="33" t="s">
        <v>164</v>
      </c>
      <c r="F27" s="25">
        <v>3.0</v>
      </c>
      <c r="G27" s="25">
        <f t="shared" si="1"/>
        <v>6</v>
      </c>
      <c r="H27" s="25">
        <v>94.65358899832931</v>
      </c>
      <c r="I27" s="25">
        <v>150.35817076486475</v>
      </c>
      <c r="J27" s="25">
        <v>88.21979049235586</v>
      </c>
    </row>
    <row r="28">
      <c r="D28" s="32" t="s">
        <v>167</v>
      </c>
      <c r="E28" s="33" t="s">
        <v>164</v>
      </c>
      <c r="F28" s="25">
        <v>4.0</v>
      </c>
      <c r="G28" s="25">
        <f t="shared" si="1"/>
        <v>7</v>
      </c>
      <c r="H28" s="25">
        <v>86.76420388213265</v>
      </c>
      <c r="I28" s="25">
        <v>132.8501778798419</v>
      </c>
      <c r="J28" s="25">
        <v>82.96625718844294</v>
      </c>
    </row>
    <row r="29">
      <c r="D29" s="32" t="s">
        <v>162</v>
      </c>
      <c r="E29" s="33" t="s">
        <v>157</v>
      </c>
      <c r="F29" s="25">
        <v>6.0</v>
      </c>
      <c r="G29" s="25">
        <f t="shared" si="1"/>
        <v>9</v>
      </c>
      <c r="H29" s="25">
        <v>86.07304816818166</v>
      </c>
      <c r="I29" s="25">
        <v>128.32392740275796</v>
      </c>
      <c r="J29" s="25">
        <v>80.83725127808967</v>
      </c>
    </row>
    <row r="30">
      <c r="D30" s="32" t="s">
        <v>168</v>
      </c>
      <c r="E30" s="33" t="s">
        <v>164</v>
      </c>
      <c r="F30" s="25">
        <v>5.0</v>
      </c>
      <c r="G30" s="25">
        <f t="shared" si="1"/>
        <v>8</v>
      </c>
      <c r="H30" s="25">
        <v>87.46654030604203</v>
      </c>
      <c r="I30" s="25">
        <v>131.44749295036814</v>
      </c>
      <c r="J30" s="25">
        <v>80.51195567598779</v>
      </c>
    </row>
    <row r="31">
      <c r="D31" s="32" t="s">
        <v>169</v>
      </c>
      <c r="E31" s="33" t="s">
        <v>164</v>
      </c>
      <c r="F31" s="25">
        <v>6.0</v>
      </c>
      <c r="G31" s="25">
        <f t="shared" si="1"/>
        <v>9</v>
      </c>
      <c r="H31" s="25">
        <v>83.63157245844715</v>
      </c>
      <c r="I31" s="25">
        <v>118.6462793529099</v>
      </c>
      <c r="J31" s="25">
        <v>75.33159868189252</v>
      </c>
    </row>
    <row r="32">
      <c r="D32" s="25"/>
      <c r="E32" s="25"/>
      <c r="F32" s="25"/>
      <c r="G32" s="25"/>
      <c r="H32" s="25"/>
      <c r="I32" s="25"/>
      <c r="J32" s="25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2022-10-25T14:25:32Z</dcterms:created>
  <dc:creator>Microsoft Office User</dc:creator>
</cp:coreProperties>
</file>